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emf" ContentType="image/x-emf"/>
  <Override PartName="/xl/media/image3.emf" ContentType="image/x-emf"/>
  <Override PartName="/xl/media/image2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 haies" sheetId="1" state="visible" r:id="rId2"/>
    <sheet name="Calcul alignements d'arbres" sheetId="2" state="visible" r:id="rId3"/>
    <sheet name="Exemples haies" sheetId="3" state="visible" r:id="rId4"/>
  </sheets>
  <definedNames>
    <definedName function="false" hidden="false" localSheetId="1" name="_xlnm.Print_Area" vbProcedure="false">'Calcul alignements d''arbres'!$B$1:$J$78</definedName>
    <definedName function="false" hidden="false" localSheetId="0" name="_xlnm.Print_Area" vbProcedure="false">'Calcul haies'!$A$1:$S$75</definedName>
    <definedName function="false" hidden="false" localSheetId="0" name="_xlnm.Print_Area" vbProcedure="false">'Calcul haies'!$A$1:$S$75</definedName>
    <definedName function="false" hidden="false" localSheetId="1" name="_xlnm.Print_Area" vbProcedure="false">'Calcul alignements d''arbres'!$B$1:$J$78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<sst xmlns="http://schemas.openxmlformats.org/spreadsheetml/2006/main" count="177" uniqueCount="112">
  <si>
    <t xml:space="preserve">Calculette barème pour les haies – V6 du 27 décembre 2021 </t>
  </si>
  <si>
    <t xml:space="preserve">Appel à projet INVESTISSEMENT « Plantons des haies en Nouvelle Aquitaine ! »</t>
  </si>
  <si>
    <t xml:space="preserve">Annexe au formulaire de demande de l’AAP investissement  « Plantons des haies en Nouvelle Aquitaine ! » </t>
  </si>
  <si>
    <t xml:space="preserve">Nom du demandeur :</t>
  </si>
  <si>
    <t xml:space="preserve">Cellules à renseigner pour chaque linéaire de haie</t>
  </si>
  <si>
    <r>
      <rPr>
        <sz val="10"/>
        <color rgb="FF000000"/>
        <rFont val="Calibri"/>
        <family val="2"/>
      </rPr>
      <t xml:space="preserve">Cellules non modifiables  -</t>
    </r>
    <r>
      <rPr>
        <sz val="10"/>
        <color rgb="FFFF3333"/>
        <rFont val="Calibri"/>
        <family val="2"/>
      </rPr>
      <t xml:space="preserve"> verrouillées</t>
    </r>
  </si>
  <si>
    <r>
      <rPr>
        <b val="true"/>
        <sz val="12"/>
        <color rgb="FF2E75B6"/>
        <rFont val="Calibri"/>
        <family val="2"/>
      </rPr>
      <t xml:space="preserve">1 - Caractéristiques générales de la haie </t>
    </r>
    <r>
      <rPr>
        <b val="true"/>
        <i val="true"/>
        <sz val="12"/>
        <color rgb="FF2E75B6"/>
        <rFont val="Calibri"/>
        <family val="2"/>
      </rPr>
      <t xml:space="preserve">(peut se substituer au tableau p3 du formulaire de demande d’aide)</t>
    </r>
  </si>
  <si>
    <t xml:space="preserve">Identification</t>
  </si>
  <si>
    <t xml:space="preserve">Caractéristiques de la haie</t>
  </si>
  <si>
    <t xml:space="preserve">Indicateur plan de relance</t>
  </si>
  <si>
    <t xml:space="preserve">Commune</t>
  </si>
  <si>
    <t xml:space="preserve">Identification de la parcelle </t>
  </si>
  <si>
    <t xml:space="preserve">Identification de la haie</t>
  </si>
  <si>
    <t xml:space="preserve">Longueur de la haie en ml</t>
  </si>
  <si>
    <t xml:space="preserve">Nombre de rang</t>
  </si>
  <si>
    <t xml:space="preserve">Linéaire totale en ml</t>
  </si>
  <si>
    <t xml:space="preserve">Espacement entre plants sur le rang en m</t>
  </si>
  <si>
    <t xml:space="preserve">Nombre théorique de plants de la haie</t>
  </si>
  <si>
    <t xml:space="preserve">% de plants éligibles </t>
  </si>
  <si>
    <t xml:space="preserve">Densité de la haie en arbres/ml</t>
  </si>
  <si>
    <t xml:space="preserve">Linéaire total en km</t>
  </si>
  <si>
    <t xml:space="preserve">Code postal et nom de la commune</t>
  </si>
  <si>
    <t xml:space="preserve">1.5</t>
  </si>
  <si>
    <t xml:space="preserve">H2</t>
  </si>
  <si>
    <t xml:space="preserve">33 650 Martillac</t>
  </si>
  <si>
    <r>
      <rPr>
        <b val="true"/>
        <sz val="12"/>
        <color rgb="FF2E75B6"/>
        <rFont val="Calibri"/>
        <family val="2"/>
      </rPr>
      <t xml:space="preserve">2 - Travaux prévisionnels  </t>
    </r>
    <r>
      <rPr>
        <b val="true"/>
        <i val="true"/>
        <sz val="12"/>
        <color rgb="FF2E75B6"/>
        <rFont val="Calibri"/>
        <family val="2"/>
      </rPr>
      <t xml:space="preserve">(peut se substituer au tableau A du formulaire de demande d’aide)</t>
    </r>
  </si>
  <si>
    <t xml:space="preserve">1 :  sélectionner oui/non pour chaque opération et pour chaque haie</t>
  </si>
  <si>
    <r>
      <rPr>
        <b val="true"/>
        <sz val="10"/>
        <color rgb="FF000000"/>
        <rFont val="Calibri"/>
        <family val="2"/>
      </rPr>
      <t xml:space="preserve">2 :</t>
    </r>
    <r>
      <rPr>
        <sz val="10"/>
        <color rgb="FF000000"/>
        <rFont val="Calibri"/>
        <family val="2"/>
      </rPr>
      <t xml:space="preserve"> pour le poste achat de plants, précisez le % de plants de marque Végétal Local  (NB : le montant du barème, calculé sur la base  de 50% de matériel VL sera ajusté au prorata)</t>
    </r>
  </si>
  <si>
    <r>
      <rPr>
        <b val="true"/>
        <sz val="10"/>
        <color rgb="FF000000"/>
        <rFont val="Calibri"/>
        <family val="2"/>
      </rPr>
      <t xml:space="preserve">3 </t>
    </r>
    <r>
      <rPr>
        <sz val="10"/>
        <color rgb="FF000000"/>
        <rFont val="Calibri"/>
        <family val="2"/>
      </rPr>
      <t xml:space="preserve">: pour le poste protections gibiers, précisez le % de plants protégés (NB : le montant du barème, calculé sur la base de 50% de plants protègés, sera ajusté en conséquence</t>
    </r>
  </si>
  <si>
    <t xml:space="preserve">Attention : le  poste "achat et mise en place du paillage" est éligible uniquement si le paillage est éligible (hors paillage plastique et PLA). </t>
  </si>
  <si>
    <t xml:space="preserve">Mise en place d'une bande enherbée</t>
  </si>
  <si>
    <t xml:space="preserve">Protection bétail : clôtures fil barbelé</t>
  </si>
  <si>
    <t xml:space="preserve">Protection bétail : achat et pose de clôtures électriques</t>
  </si>
  <si>
    <t xml:space="preserve">Préparation du sol</t>
  </si>
  <si>
    <t xml:space="preserve">Achat des plants</t>
  </si>
  <si>
    <t xml:space="preserve">Mise en place des plants</t>
  </si>
  <si>
    <t xml:space="preserve">Achat et mise en place paillage</t>
  </si>
  <si>
    <t xml:space="preserve">Achat et pose protection gibiers</t>
  </si>
  <si>
    <t xml:space="preserve">sélectionner Oui/Non
</t>
  </si>
  <si>
    <t xml:space="preserve">% de plants de marque VL (à préciser)</t>
  </si>
  <si>
    <r>
      <rPr>
        <b val="true"/>
        <i val="true"/>
        <sz val="10"/>
        <color rgb="FF2F5597"/>
        <rFont val="Calibri"/>
        <family val="2"/>
      </rPr>
      <t xml:space="preserve">sélectionner Oui/Non
</t>
    </r>
  </si>
  <si>
    <t xml:space="preserve">Si oui, % plants protégés (à préciser)</t>
  </si>
  <si>
    <t xml:space="preserve">Oui</t>
  </si>
  <si>
    <t xml:space="preserve">3 - Calcul des montants éligibles en € HT (peut se substituer au tableau descriptif des dépenses P6 du formulaire de demande d’aide)</t>
  </si>
  <si>
    <t xml:space="preserve">Mise en place de la bande enherbée</t>
  </si>
  <si>
    <t xml:space="preserve">Protection bétail : clôtures électriques</t>
  </si>
  <si>
    <t xml:space="preserve">Total montants des dépenses en €HT</t>
  </si>
  <si>
    <t xml:space="preserve">Total montants  des dépenses éligibles en € HT (essences non éligibles déduites)</t>
  </si>
  <si>
    <t xml:space="preserve">Total</t>
  </si>
  <si>
    <t xml:space="preserve">4 – Montant de l’aide demandée</t>
  </si>
  <si>
    <t xml:space="preserve">Taux d’aide crédits ETAT</t>
  </si>
  <si>
    <t xml:space="preserve">Montant de l’aide demandée</t>
  </si>
  <si>
    <t xml:space="preserve">Fait à ……………………………..……... le ………………….</t>
  </si>
  <si>
    <t xml:space="preserve">Indiquer le taux : 100 % (approche individuelle) / 60 % (approche territoriale)
</t>
  </si>
  <si>
    <t xml:space="preserve">Nom, Prénom du représentant légal : ……………………………………………..</t>
  </si>
  <si>
    <t xml:space="preserve">Signature</t>
  </si>
  <si>
    <t xml:space="preserve">Calculette barème pour les alignements d’arbres – V6 du 27 décembre 2021 </t>
  </si>
  <si>
    <t xml:space="preserve">Annexe 1 - Fiche de calcul des montants de dépenses éligibles volet "plantation de haies"</t>
  </si>
  <si>
    <t xml:space="preserve">Fiche de calcul des montants de dépenses éligibles à joindre au dossier de demande d'aide</t>
  </si>
  <si>
    <t xml:space="preserve">Cellules à renseigner</t>
  </si>
  <si>
    <r>
      <rPr>
        <sz val="10"/>
        <color rgb="FF000000"/>
        <rFont val="Calibri"/>
        <family val="2"/>
      </rPr>
      <t xml:space="preserve">Cellules non modifiables – </t>
    </r>
    <r>
      <rPr>
        <sz val="10"/>
        <color rgb="FFFF3333"/>
        <rFont val="Calibri"/>
        <family val="2"/>
      </rPr>
      <t xml:space="preserve">verrouillées</t>
    </r>
  </si>
  <si>
    <t xml:space="preserve">*Un élément = système agroforestier composé de plusieurs lignes d’arbres</t>
  </si>
  <si>
    <r>
      <rPr>
        <b val="true"/>
        <sz val="12"/>
        <color rgb="FF2E75B6"/>
        <rFont val="Calibri"/>
        <family val="2"/>
      </rPr>
      <t xml:space="preserve">1 - Caractéristiques générales de l’élément  </t>
    </r>
    <r>
      <rPr>
        <b val="true"/>
        <i val="true"/>
        <sz val="12"/>
        <color rgb="FF2E75B6"/>
        <rFont val="Calibri"/>
        <family val="2"/>
      </rPr>
      <t xml:space="preserve">(peut se substituer au tableau p3 du formulaire de demande d’aide)</t>
    </r>
  </si>
  <si>
    <t xml:space="preserve">Caractéristiques des alignements d’arbres</t>
  </si>
  <si>
    <t xml:space="preserve">Identification de l'élément*</t>
  </si>
  <si>
    <t xml:space="preserve">Linéaire total
en ml (somme des linéaires de tous les rangs)</t>
  </si>
  <si>
    <t xml:space="preserve">Nombre théorique de plants</t>
  </si>
  <si>
    <t xml:space="preserve">Plants non pris en compte (bout de rang)</t>
  </si>
  <si>
    <t xml:space="preserve">Nombre total de plants</t>
  </si>
  <si>
    <t xml:space="preserve">Linéaire total 
en km</t>
  </si>
  <si>
    <t xml:space="preserve">A1</t>
  </si>
  <si>
    <t xml:space="preserve">33 650 MARTILLAC</t>
  </si>
  <si>
    <r>
      <rPr>
        <b val="true"/>
        <sz val="12"/>
        <color rgb="FF2E75B6"/>
        <rFont val="Calibri"/>
        <family val="2"/>
      </rPr>
      <t xml:space="preserve">2 - Travaux prévisionnels</t>
    </r>
    <r>
      <rPr>
        <b val="true"/>
        <i val="true"/>
        <sz val="12"/>
        <color rgb="FF2E75B6"/>
        <rFont val="Calibri"/>
        <family val="2"/>
      </rPr>
      <t xml:space="preserve"> (peut se substituer au tableau B du formulaire de demande d’aide)</t>
    </r>
  </si>
  <si>
    <r>
      <rPr>
        <b val="true"/>
        <sz val="10"/>
        <color rgb="FF000000"/>
        <rFont val="Calibri"/>
        <family val="2"/>
      </rPr>
      <t xml:space="preserve">S</t>
    </r>
    <r>
      <rPr>
        <sz val="10"/>
        <color rgb="FF000000"/>
        <rFont val="Calibri"/>
        <family val="2"/>
      </rPr>
      <t xml:space="preserve">électionner oui/non pour chaque poste de dépense optionnel et pour chaque linéaire en fonction des caractéristiques du projet</t>
    </r>
  </si>
  <si>
    <r>
      <rPr>
        <b val="true"/>
        <u val="single"/>
        <sz val="10"/>
        <color rgb="FF000000"/>
        <rFont val="Calibri"/>
        <family val="2"/>
      </rPr>
      <t xml:space="preserve">Attention</t>
    </r>
    <r>
      <rPr>
        <b val="true"/>
        <sz val="10"/>
        <color rgb="FF000000"/>
        <rFont val="Calibri"/>
        <family val="2"/>
      </rPr>
      <t xml:space="preserve"> :</t>
    </r>
    <r>
      <rPr>
        <sz val="10"/>
        <color rgb="FF000000"/>
        <rFont val="Calibri"/>
        <family val="2"/>
      </rPr>
      <t xml:space="preserve"> le postes "cloture" est éligible uniquement sur justification technique d'une structure accompagnatrice reconnue</t>
    </r>
  </si>
  <si>
    <t xml:space="preserve">Préparation du 
terrain</t>
  </si>
  <si>
    <r>
      <rPr>
        <b val="true"/>
        <sz val="10"/>
        <color rgb="FFFFFFFF"/>
        <rFont val="Calibri"/>
        <family val="2"/>
      </rPr>
      <t xml:space="preserve">Option protection bétail </t>
    </r>
    <r>
      <rPr>
        <sz val="10"/>
        <color rgb="FFFFFFFF"/>
        <rFont val="Calibri"/>
        <family val="2"/>
      </rPr>
      <t xml:space="preserve">(clôture ou protection individuelle renforcée)</t>
    </r>
  </si>
  <si>
    <t xml:space="preserve">Non</t>
  </si>
  <si>
    <r>
      <rPr>
        <b val="true"/>
        <sz val="12"/>
        <color rgb="FF2E75B6"/>
        <rFont val="Calibri"/>
        <family val="2"/>
      </rPr>
      <t xml:space="preserve">3 - Calcul des montants éligibles en €HT </t>
    </r>
    <r>
      <rPr>
        <b val="true"/>
        <i val="true"/>
        <sz val="12"/>
        <color rgb="FF2E75B6"/>
        <rFont val="Calibri"/>
        <family val="2"/>
      </rPr>
      <t xml:space="preserve">(peut se substituer au tableau « descriptif des dépenses » P7 du formulaire de demande d’aide)</t>
    </r>
  </si>
  <si>
    <t xml:space="preserve">Préparation du
terrain</t>
  </si>
  <si>
    <t xml:space="preserve">Protection bétail : clôtures, protection individuelle renforcée</t>
  </si>
  <si>
    <t xml:space="preserve">Total montants en € HT</t>
  </si>
  <si>
    <r>
      <rPr>
        <b val="true"/>
        <sz val="10"/>
        <color rgb="FF000000"/>
        <rFont val="Calibri"/>
        <family val="2"/>
      </rPr>
      <t xml:space="preserve">Total montants  des dépenses éligibles  </t>
    </r>
    <r>
      <rPr>
        <sz val="10"/>
        <color rgb="FF000000"/>
        <rFont val="Calibri"/>
        <family val="2"/>
      </rPr>
      <t xml:space="preserve">en € HT </t>
    </r>
    <r>
      <rPr>
        <b val="true"/>
        <sz val="10"/>
        <color rgb="FF000000"/>
        <rFont val="Calibri"/>
        <family val="2"/>
      </rPr>
      <t xml:space="preserve">(essences non éligibles déduites)</t>
    </r>
  </si>
  <si>
    <t xml:space="preserve">Identification de l'élément</t>
  </si>
  <si>
    <t xml:space="preserve">Taux d’aide</t>
  </si>
  <si>
    <t xml:space="preserve">Montant de l’aide demandée en  €</t>
  </si>
  <si>
    <t xml:space="preserve">Signature </t>
  </si>
  <si>
    <t xml:space="preserve">EXEMPLES ESTIMATION DE L’AIDE POUR LES HAIES  (taux d’aide à 100%)</t>
  </si>
  <si>
    <t xml:space="preserve">TYPE DE HAIES – 100% essences éligibles</t>
  </si>
  <si>
    <t xml:space="preserve">COUTS €HT/ML</t>
  </si>
  <si>
    <t xml:space="preserve">CAS 1</t>
  </si>
  <si>
    <t xml:space="preserve">Haie 1 rang, 1 plant/ml, 0 % VL, 50 % protection gibier, sans protection bétail</t>
  </si>
  <si>
    <t xml:space="preserve">CAS 2</t>
  </si>
  <si>
    <t xml:space="preserve">Haie 1 rang, 1 plant/ml, 0 % VL, 100 % protection gibier, sans protection bétail</t>
  </si>
  <si>
    <t xml:space="preserve">CAS 3</t>
  </si>
  <si>
    <r>
      <rPr>
        <sz val="13"/>
        <color rgb="FF000000"/>
        <rFont val="Calibri"/>
        <family val="2"/>
      </rPr>
      <t xml:space="preserve">Haie 1 rang, 1 plant/ml, </t>
    </r>
    <r>
      <rPr>
        <sz val="13"/>
        <color rgb="FFFF3333"/>
        <rFont val="Calibri"/>
        <family val="2"/>
      </rPr>
      <t xml:space="preserve">50% VL</t>
    </r>
    <r>
      <rPr>
        <sz val="13"/>
        <color rgb="FF000000"/>
        <rFont val="Calibri"/>
        <family val="2"/>
      </rPr>
      <t xml:space="preserve">, 100 % protection gibier, sans protection bétail</t>
    </r>
  </si>
  <si>
    <t xml:space="preserve">CAS 4</t>
  </si>
  <si>
    <r>
      <rPr>
        <sz val="13"/>
        <color rgb="FF000000"/>
        <rFont val="Calibri"/>
        <family val="2"/>
      </rPr>
      <t xml:space="preserve">Haie 1 rang, 1 plant/ml, </t>
    </r>
    <r>
      <rPr>
        <sz val="13"/>
        <color rgb="FFFF3333"/>
        <rFont val="Calibri"/>
        <family val="2"/>
      </rPr>
      <t xml:space="preserve">50 % VL</t>
    </r>
    <r>
      <rPr>
        <sz val="13"/>
        <color rgb="FF000000"/>
        <rFont val="Calibri"/>
        <family val="2"/>
      </rPr>
      <t xml:space="preserve">, 100 % protection gibier, avec protection bétail – cloture électrique, sans bande enherbée</t>
    </r>
  </si>
  <si>
    <t xml:space="preserve">CAS 5</t>
  </si>
  <si>
    <r>
      <rPr>
        <sz val="13"/>
        <color rgb="FF000000"/>
        <rFont val="Calibri"/>
        <family val="2"/>
      </rPr>
      <t xml:space="preserve">Haie 1 rang, 1 plant/ml, </t>
    </r>
    <r>
      <rPr>
        <sz val="13"/>
        <color rgb="FFFF3333"/>
        <rFont val="Calibri"/>
        <family val="2"/>
      </rPr>
      <t xml:space="preserve">50 % VL</t>
    </r>
    <r>
      <rPr>
        <sz val="13"/>
        <color rgb="FF000000"/>
        <rFont val="Calibri"/>
        <family val="2"/>
      </rPr>
      <t xml:space="preserve">, 100 % protection gibier, avec protection bétail – fil barbelé, sans bande enherbée</t>
    </r>
  </si>
  <si>
    <t xml:space="preserve">CAS 6</t>
  </si>
  <si>
    <r>
      <rPr>
        <sz val="13"/>
        <color rgb="FF000000"/>
        <rFont val="Calibri"/>
        <family val="2"/>
      </rPr>
      <t xml:space="preserve">Haie 1 rang, 1 plant/0,75ml, </t>
    </r>
    <r>
      <rPr>
        <sz val="13"/>
        <color rgb="FFFF3333"/>
        <rFont val="Calibri"/>
        <family val="2"/>
      </rPr>
      <t xml:space="preserve">50 % VL</t>
    </r>
    <r>
      <rPr>
        <sz val="13"/>
        <color rgb="FF000000"/>
        <rFont val="Calibri"/>
        <family val="2"/>
      </rPr>
      <t xml:space="preserve">, 100 % protection gibier, sans protection bétail</t>
    </r>
  </si>
  <si>
    <t xml:space="preserve">CAS 7</t>
  </si>
  <si>
    <t xml:space="preserve">Haie 2 rangs, 1 plant/ 1,5ml, 0 % VL, 100 % protection gibier, sans protection bétail</t>
  </si>
  <si>
    <t xml:space="preserve">CAS 8</t>
  </si>
  <si>
    <r>
      <rPr>
        <sz val="13"/>
        <color rgb="FF000000"/>
        <rFont val="Calibri"/>
        <family val="2"/>
      </rPr>
      <t xml:space="preserve">Haie 2 rangs, 1 plant/ 1,5ml, </t>
    </r>
    <r>
      <rPr>
        <sz val="13"/>
        <color rgb="FFFF3333"/>
        <rFont val="Calibri"/>
        <family val="2"/>
      </rPr>
      <t xml:space="preserve">50 % VL</t>
    </r>
    <r>
      <rPr>
        <sz val="13"/>
        <color rgb="FF000000"/>
        <rFont val="Calibri"/>
        <family val="2"/>
      </rPr>
      <t xml:space="preserve">, 100 % protection gibier, sans protection bétail</t>
    </r>
  </si>
  <si>
    <t xml:space="preserve">CAS 9</t>
  </si>
  <si>
    <r>
      <rPr>
        <sz val="13"/>
        <color rgb="FF000000"/>
        <rFont val="Calibri"/>
        <family val="2"/>
      </rPr>
      <t xml:space="preserve">Haie 2 rangs, 1 plant/ 1,5ml, </t>
    </r>
    <r>
      <rPr>
        <sz val="13"/>
        <color rgb="FFFF3333"/>
        <rFont val="Calibri"/>
        <family val="2"/>
      </rPr>
      <t xml:space="preserve">50 % VL</t>
    </r>
    <r>
      <rPr>
        <sz val="13"/>
        <color rgb="FF000000"/>
        <rFont val="Calibri"/>
        <family val="2"/>
      </rPr>
      <t xml:space="preserve">, 50% protection gibier, sans protection bétail</t>
    </r>
  </si>
  <si>
    <t xml:space="preserve">CAS 10</t>
  </si>
  <si>
    <r>
      <rPr>
        <sz val="13"/>
        <color rgb="FF000000"/>
        <rFont val="Calibri"/>
        <family val="2"/>
      </rPr>
      <t xml:space="preserve">Haie 2 rangs, 1 plant/ 1,5ml, </t>
    </r>
    <r>
      <rPr>
        <sz val="13"/>
        <color rgb="FFFF3333"/>
        <rFont val="Calibri"/>
        <family val="2"/>
      </rPr>
      <t xml:space="preserve">50 % VL</t>
    </r>
    <r>
      <rPr>
        <sz val="13"/>
        <color rgb="FF000000"/>
        <rFont val="Calibri"/>
        <family val="2"/>
      </rPr>
      <t xml:space="preserve">, 100% protection gibier, protection bétail -fil barbelé, sans bande enherbée</t>
    </r>
  </si>
  <si>
    <t xml:space="preserve">CAS 11</t>
  </si>
  <si>
    <r>
      <rPr>
        <sz val="13"/>
        <color rgb="FF000000"/>
        <rFont val="Calibri"/>
        <family val="2"/>
      </rPr>
      <t xml:space="preserve">Haie 2 rangs, 1 plant/ 1,5ml, </t>
    </r>
    <r>
      <rPr>
        <sz val="13"/>
        <color rgb="FFFF3333"/>
        <rFont val="Calibri"/>
        <family val="2"/>
      </rPr>
      <t xml:space="preserve">100 % VL</t>
    </r>
    <r>
      <rPr>
        <sz val="13"/>
        <color rgb="FF000000"/>
        <rFont val="Calibri"/>
        <family val="2"/>
      </rPr>
      <t xml:space="preserve">, 100% protection gibier, protection bétail -fil barbelé, sans bande enherbée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</si>
</sst>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\ %"/>
    <numFmt numFmtId="167" formatCode="0.000"/>
    <numFmt numFmtId="168" formatCode="HH:MM"/>
    <numFmt numFmtId="169" formatCode="\ * #,##0.00&quot; € &quot;;\-* #,##0.00&quot; € &quot;;\ * \-#&quot; € &quot;;\ @\ "/>
    <numFmt numFmtId="170" formatCode="#,##0.00"/>
    <numFmt numFmtId="171" formatCode="0.0"/>
    <numFmt numFmtId="172" formatCode="0.0%"/>
  </numFmts>
  <fonts count="4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i val="true"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 val="true"/>
      <sz val="22"/>
      <color rgb="FF6666FF"/>
      <name val="Comic Sans MS"/>
      <family val="4"/>
    </font>
    <font>
      <b val="true"/>
      <sz val="20"/>
      <color rgb="FF2F5597"/>
      <name val="Calibri"/>
      <family val="2"/>
    </font>
    <font>
      <sz val="16"/>
      <color rgb="FF000000"/>
      <name val="Comic Sans MS"/>
      <family val="4"/>
    </font>
    <font>
      <sz val="12"/>
      <color rgb="FF6666FF"/>
      <name val="Comic Sans MS"/>
      <family val="4"/>
    </font>
    <font>
      <b val="true"/>
      <sz val="10"/>
      <name val="Calibri"/>
      <family val="2"/>
    </font>
    <font>
      <b val="true"/>
      <i val="true"/>
      <sz val="11"/>
      <name val="Calibri"/>
      <family val="2"/>
    </font>
    <font>
      <b val="true"/>
      <sz val="12"/>
      <color rgb="FF6666FF"/>
      <name val="Calibri"/>
      <family val="2"/>
    </font>
    <font>
      <b val="true"/>
      <sz val="10"/>
      <color rgb="FFFF3333"/>
      <name val="Calibri"/>
      <family val="2"/>
    </font>
    <font>
      <sz val="10"/>
      <color rgb="FFFF3333"/>
      <name val="Calibri"/>
      <family val="2"/>
    </font>
    <font>
      <b val="true"/>
      <sz val="12"/>
      <color rgb="FF2E75B6"/>
      <name val="Calibri"/>
      <family val="2"/>
    </font>
    <font>
      <b val="true"/>
      <i val="true"/>
      <sz val="12"/>
      <color rgb="FF2E75B6"/>
      <name val="Calibri"/>
      <family val="2"/>
    </font>
    <font>
      <b val="true"/>
      <sz val="10.5"/>
      <color rgb="FF000000"/>
      <name val="Calibri"/>
      <family val="2"/>
    </font>
    <font>
      <i val="true"/>
      <sz val="10"/>
      <color rgb="FF2F5597"/>
      <name val="Calibri"/>
      <family val="2"/>
    </font>
    <font>
      <b val="true"/>
      <i val="true"/>
      <sz val="10"/>
      <color rgb="FF2F5597"/>
      <name val="Calibri"/>
      <family val="2"/>
    </font>
    <font>
      <sz val="10"/>
      <name val="Calibri"/>
      <family val="2"/>
    </font>
    <font>
      <b val="true"/>
      <sz val="14"/>
      <name val="Calibri"/>
      <family val="2"/>
    </font>
    <font>
      <b val="true"/>
      <i val="true"/>
      <sz val="14"/>
      <color rgb="FFFF0000"/>
      <name val="Calibri"/>
      <family val="2"/>
    </font>
    <font>
      <b val="true"/>
      <u val="single"/>
      <sz val="10"/>
      <color rgb="FF000000"/>
      <name val="Calibri"/>
      <family val="2"/>
    </font>
    <font>
      <b val="true"/>
      <sz val="12"/>
      <color rgb="FFC9211E"/>
      <name val="Times New Roman"/>
      <family val="1"/>
    </font>
    <font>
      <sz val="14"/>
      <color rgb="FF3333FF"/>
      <name val="Comic Sans MS"/>
      <family val="4"/>
    </font>
    <font>
      <b val="true"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color rgb="FFFF3333"/>
      <name val="Calibri"/>
      <family val="2"/>
    </font>
    <font>
      <sz val="11"/>
      <color rgb="FF000000"/>
      <name val="Comic Sans MS"/>
      <family val="4"/>
    </font>
    <font>
      <b val="true"/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CCFFCC"/>
        <bgColor rgb="FFD2F2F4"/>
      </patternFill>
    </fill>
    <fill>
      <patternFill patternType="solid">
        <fgColor rgb="FFFFCCCC"/>
        <bgColor rgb="FFE4D1F9"/>
      </patternFill>
    </fill>
    <fill>
      <patternFill patternType="solid">
        <fgColor rgb="FFCC0000"/>
        <bgColor rgb="FFC921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548235"/>
      </patternFill>
    </fill>
    <fill>
      <patternFill patternType="solid">
        <fgColor rgb="FFDDDDDD"/>
        <bgColor rgb="FFE4D1F9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A6"/>
      </patternFill>
    </fill>
    <fill>
      <patternFill patternType="solid">
        <fgColor rgb="FF9999FF"/>
        <bgColor rgb="FF6666FF"/>
      </patternFill>
    </fill>
    <fill>
      <patternFill patternType="solid">
        <fgColor rgb="FFC5E0B4"/>
        <bgColor rgb="FFDDDDDD"/>
      </patternFill>
    </fill>
    <fill>
      <patternFill patternType="solid">
        <fgColor rgb="FFFF99FF"/>
        <bgColor rgb="FFFFCCCC"/>
      </patternFill>
    </fill>
    <fill>
      <patternFill patternType="solid">
        <fgColor rgb="FFDEEBF7"/>
        <bgColor rgb="FFD2F2F4"/>
      </patternFill>
    </fill>
    <fill>
      <patternFill patternType="solid">
        <fgColor rgb="FF548235"/>
        <bgColor rgb="FF808080"/>
      </patternFill>
    </fill>
    <fill>
      <patternFill patternType="solid">
        <fgColor rgb="FFFFF2CC"/>
        <bgColor rgb="FFFFFFCC"/>
      </patternFill>
    </fill>
    <fill>
      <patternFill patternType="solid">
        <fgColor rgb="FF2FAD66"/>
        <bgColor rgb="FF33CCCC"/>
      </patternFill>
    </fill>
    <fill>
      <patternFill patternType="solid">
        <fgColor rgb="FFFFFFA6"/>
        <bgColor rgb="FFFFFF99"/>
      </patternFill>
    </fill>
    <fill>
      <patternFill patternType="solid">
        <fgColor rgb="FFD2F2F4"/>
        <bgColor rgb="FFDEEBF7"/>
      </patternFill>
    </fill>
    <fill>
      <patternFill patternType="solid">
        <fgColor rgb="FFEFEAD1"/>
        <bgColor rgb="FFFFF2CC"/>
      </patternFill>
    </fill>
    <fill>
      <patternFill patternType="solid">
        <fgColor rgb="FFE4D1F9"/>
        <bgColor rgb="FFDDDDDD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>
        <color rgb="FF2FAD66"/>
      </left>
      <right style="hair">
        <color rgb="FF2FAD66"/>
      </right>
      <top style="hair">
        <color rgb="FF2FAD66"/>
      </top>
      <bottom style="hair">
        <color rgb="FF2FAD66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FAD66"/>
      </left>
      <right style="thin">
        <color rgb="FFFFFFFF"/>
      </right>
      <top style="thin">
        <color rgb="FF2FAD66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2FAD66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2FAD66"/>
      </right>
      <top style="thin">
        <color rgb="FF2FAD66"/>
      </top>
      <bottom style="thin">
        <color rgb="FFFFFFFF"/>
      </bottom>
      <diagonal/>
    </border>
    <border diagonalUp="false" diagonalDown="false">
      <left style="thin">
        <color rgb="FF2FAD66"/>
      </left>
      <right style="thin">
        <color rgb="FFFFFFFF"/>
      </right>
      <top style="thin">
        <color rgb="FFFFFFFF"/>
      </top>
      <bottom style="thin">
        <color rgb="FF2FAD66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2FAD66"/>
      </bottom>
      <diagonal/>
    </border>
    <border diagonalUp="false" diagonalDown="false">
      <left style="thin">
        <color rgb="FFFFFFFF"/>
      </left>
      <right style="thin">
        <color rgb="FF2FAD66"/>
      </right>
      <top style="thin">
        <color rgb="FFFFFFFF"/>
      </top>
      <bottom style="thin">
        <color rgb="FF2FAD66"/>
      </bottom>
      <diagonal/>
    </border>
    <border diagonalUp="false" diagonalDown="false">
      <left style="thin">
        <color rgb="FF2FAD66"/>
      </left>
      <right style="hair">
        <color rgb="FF2FAD66"/>
      </right>
      <top/>
      <bottom style="hair">
        <color rgb="FF2FAD66"/>
      </bottom>
      <diagonal/>
    </border>
    <border diagonalUp="false" diagonalDown="false">
      <left style="hair">
        <color rgb="FF2FAD66"/>
      </left>
      <right style="thin">
        <color rgb="FF2FAD66"/>
      </right>
      <top/>
      <bottom style="hair">
        <color rgb="FF2FAD66"/>
      </bottom>
      <diagonal/>
    </border>
    <border diagonalUp="false" diagonalDown="false">
      <left style="hair">
        <color rgb="FF2FAD66"/>
      </left>
      <right style="hair">
        <color rgb="FF2FAD66"/>
      </right>
      <top/>
      <bottom style="hair">
        <color rgb="FF2FAD66"/>
      </bottom>
      <diagonal/>
    </border>
    <border diagonalUp="false" diagonalDown="false">
      <left style="hair">
        <color rgb="FF2FAD66"/>
      </left>
      <right style="thin">
        <color rgb="FF2FAD66"/>
      </right>
      <top style="hair">
        <color rgb="FF2FAD66"/>
      </top>
      <bottom style="hair">
        <color rgb="FF2FAD66"/>
      </bottom>
      <diagonal/>
    </border>
    <border diagonalUp="false" diagonalDown="false">
      <left style="thin">
        <color rgb="FF2FAD66"/>
      </left>
      <right style="thin">
        <color rgb="FF2FAD66"/>
      </right>
      <top/>
      <bottom style="hair">
        <color rgb="FF2FAD66"/>
      </bottom>
      <diagonal/>
    </border>
    <border diagonalUp="false" diagonalDown="false">
      <left style="thin">
        <color rgb="FF2FAD66"/>
      </left>
      <right style="hair">
        <color rgb="FF2FAD66"/>
      </right>
      <top style="hair">
        <color rgb="FF2FAD66"/>
      </top>
      <bottom style="hair">
        <color rgb="FF2FAD66"/>
      </bottom>
      <diagonal/>
    </border>
    <border diagonalUp="false" diagonalDown="false">
      <left style="hair">
        <color rgb="FF2FAD66"/>
      </left>
      <right style="hair">
        <color rgb="FF2FAD66"/>
      </right>
      <top style="hair">
        <color rgb="FF2FAD66"/>
      </top>
      <bottom style="thin">
        <color rgb="FF2FAD66"/>
      </bottom>
      <diagonal/>
    </border>
    <border diagonalUp="false" diagonalDown="false">
      <left style="hair">
        <color rgb="FF2FAD66"/>
      </left>
      <right style="thin">
        <color rgb="FF2FAD66"/>
      </right>
      <top style="thin">
        <color rgb="FF2FAD66"/>
      </top>
      <bottom style="thin">
        <color rgb="FF2FAD66"/>
      </bottom>
      <diagonal/>
    </border>
    <border diagonalUp="false" diagonalDown="false">
      <left style="thin">
        <color rgb="FF2FAD66"/>
      </left>
      <right style="hair">
        <color rgb="FF2FAD66"/>
      </right>
      <top style="thin">
        <color rgb="FF2FAD66"/>
      </top>
      <bottom style="thin">
        <color rgb="FF2FAD66"/>
      </bottom>
      <diagonal/>
    </border>
    <border diagonalUp="false" diagonalDown="false">
      <left style="thin">
        <color rgb="FF2FAD66"/>
      </left>
      <right/>
      <top style="thin">
        <color rgb="FF2FAD66"/>
      </top>
      <bottom/>
      <diagonal/>
    </border>
    <border diagonalUp="false" diagonalDown="false">
      <left style="thin">
        <color rgb="FF2FAD66"/>
      </left>
      <right/>
      <top/>
      <bottom style="thin">
        <color rgb="FF2FAD66"/>
      </bottom>
      <diagonal/>
    </border>
    <border diagonalUp="false" diagonalDown="false">
      <left style="thin">
        <color rgb="FF2FAD66"/>
      </left>
      <right style="hair">
        <color rgb="FF2FAD66"/>
      </right>
      <top style="thin">
        <color rgb="FF2FAD66"/>
      </top>
      <bottom style="hair">
        <color rgb="FF2FAD66"/>
      </bottom>
      <diagonal/>
    </border>
    <border diagonalUp="false" diagonalDown="false">
      <left style="hair">
        <color rgb="FF2FAD66"/>
      </left>
      <right style="hair">
        <color rgb="FF2FAD66"/>
      </right>
      <top style="thin">
        <color rgb="FF2FAD66"/>
      </top>
      <bottom style="hair">
        <color rgb="FF2FAD66"/>
      </bottom>
      <diagonal/>
    </border>
    <border diagonalUp="false" diagonalDown="false">
      <left style="thin">
        <color rgb="FF2FAD66"/>
      </left>
      <right style="hair">
        <color rgb="FF2FAD66"/>
      </right>
      <top style="hair">
        <color rgb="FF2FAD66"/>
      </top>
      <bottom style="thin">
        <color rgb="FF2FAD66"/>
      </bottom>
      <diagonal/>
    </border>
    <border diagonalUp="false" diagonalDown="false">
      <left style="thin">
        <color rgb="FF2FAD66"/>
      </left>
      <right style="thin">
        <color rgb="FFFFFFFF"/>
      </right>
      <top style="thin">
        <color rgb="FF2FAD66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2FAD66"/>
      </top>
      <bottom style="thin">
        <color rgb="FF2FAD66"/>
      </bottom>
      <diagonal/>
    </border>
    <border diagonalUp="false" diagonalDown="false">
      <left style="thin">
        <color rgb="FFFFFFFF"/>
      </left>
      <right style="thin">
        <color rgb="FF2FAD66"/>
      </right>
      <top style="thin">
        <color rgb="FF2FAD66"/>
      </top>
      <bottom style="thin">
        <color rgb="FF2FAD66"/>
      </bottom>
      <diagonal/>
    </border>
    <border diagonalUp="false" diagonalDown="false">
      <left style="hair">
        <color rgb="FF2FAD66"/>
      </left>
      <right style="thin">
        <color rgb="FF2FAD66"/>
      </right>
      <top style="thin">
        <color rgb="FF2FAD66"/>
      </top>
      <bottom style="hair">
        <color rgb="FF2FAD66"/>
      </bottom>
      <diagonal/>
    </border>
    <border diagonalUp="false" diagonalDown="false">
      <left style="hair">
        <color rgb="FF2FAD66"/>
      </left>
      <right style="hair">
        <color rgb="FF2FAD66"/>
      </right>
      <top style="thin">
        <color rgb="FF2FAD66"/>
      </top>
      <bottom style="thin">
        <color rgb="FF2FAD66"/>
      </bottom>
      <diagonal/>
    </border>
    <border diagonalUp="false" diagonalDown="false">
      <left style="hair">
        <color rgb="FF2FAD66"/>
      </left>
      <right style="thin">
        <color rgb="FF2FAD66"/>
      </right>
      <top style="hair">
        <color rgb="FF2FAD66"/>
      </top>
      <bottom style="thin">
        <color rgb="FF2FAD66"/>
      </bottom>
      <diagonal/>
    </border>
    <border diagonalUp="false" diagonalDown="false">
      <left style="thin">
        <color rgb="FFFFFFFF"/>
      </left>
      <right/>
      <top style="thin">
        <color rgb="FF2FAD66"/>
      </top>
      <bottom style="thin">
        <color rgb="FFFFFFFF"/>
      </bottom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1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1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1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1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14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4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9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2" fillId="9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2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11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1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1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3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1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1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2" fillId="10" borderId="2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32" fillId="1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2" fillId="1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1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16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33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1" fillId="9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1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1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1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2" fontId="1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9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4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1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7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2" fillId="9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7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1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1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3" fillId="1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19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1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2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2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21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2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Result" xfId="37" builtinId="53" customBuiltin="true"/>
  </cellStyles>
  <colors>
    <indexedColors>
      <rgbColor rgb="FF000000"/>
      <rgbColor rgb="FFFFFFFF"/>
      <rgbColor rgb="FFFF0000"/>
      <rgbColor rgb="FF00FF00"/>
      <rgbColor rgb="FF0000EE"/>
      <rgbColor rgb="FFFFFFA6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5E0B4"/>
      <rgbColor rgb="FF808080"/>
      <rgbColor rgb="FF9999FF"/>
      <rgbColor rgb="FF993366"/>
      <rgbColor rgb="FFFFFFCC"/>
      <rgbColor rgb="FFD2F2F4"/>
      <rgbColor rgb="FF660066"/>
      <rgbColor rgb="FFFF8080"/>
      <rgbColor rgb="FF0066CC"/>
      <rgbColor rgb="FFE4D1F9"/>
      <rgbColor rgb="FF000080"/>
      <rgbColor rgb="FFFF00FF"/>
      <rgbColor rgb="FFFFF2CC"/>
      <rgbColor rgb="FF00FFFF"/>
      <rgbColor rgb="FF800080"/>
      <rgbColor rgb="FF800000"/>
      <rgbColor rgb="FF008080"/>
      <rgbColor rgb="FF3333FF"/>
      <rgbColor rgb="FF00CCFF"/>
      <rgbColor rgb="FFDEEBF7"/>
      <rgbColor rgb="FFCCFFCC"/>
      <rgbColor rgb="FFFFFF99"/>
      <rgbColor rgb="FFDDDDDD"/>
      <rgbColor rgb="FFFF99FF"/>
      <rgbColor rgb="FFEFEAD1"/>
      <rgbColor rgb="FFFFCCCC"/>
      <rgbColor rgb="FF2E75B6"/>
      <rgbColor rgb="FF33CCCC"/>
      <rgbColor rgb="FF99CC00"/>
      <rgbColor rgb="FFFFCC00"/>
      <rgbColor rgb="FFFF9900"/>
      <rgbColor rgb="FFFF3333"/>
      <rgbColor rgb="FF6666FF"/>
      <rgbColor rgb="FF548235"/>
      <rgbColor rgb="FF003366"/>
      <rgbColor rgb="FF2FAD66"/>
      <rgbColor rgb="FF003300"/>
      <rgbColor rgb="FF333300"/>
      <rgbColor rgb="FFC9211E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10</xdr:col>
      <xdr:colOff>816120</xdr:colOff>
      <xdr:row>0</xdr:row>
      <xdr:rowOff>0</xdr:rowOff>
    </xdr:from>
    <xdr:to>
      <xdr:col>11</xdr:col>
      <xdr:colOff>703080</xdr:colOff>
      <xdr:row>4</xdr:row>
      <xdr:rowOff>116640</xdr:rowOff>
    </xdr:to>
    <xdr:pic>
      <xdr:nvPicPr>
        <xdr:cNvPr id="0" name="Image 4" descr=""/>
        <xdr:cNvPicPr/>
      </xdr:nvPicPr>
      <xdr:blipFill>
        <a:blip r:embed="rId1"/>
        <a:stretch/>
      </xdr:blipFill>
      <xdr:spPr>
        <a:xfrm>
          <a:off x="11330280" y="0"/>
          <a:ext cx="1076400" cy="107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295200</xdr:colOff>
      <xdr:row>0</xdr:row>
      <xdr:rowOff>58320</xdr:rowOff>
    </xdr:from>
    <xdr:to>
      <xdr:col>1</xdr:col>
      <xdr:colOff>1259280</xdr:colOff>
      <xdr:row>4</xdr:row>
      <xdr:rowOff>56160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295200" y="58320"/>
          <a:ext cx="964080" cy="954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10</xdr:col>
      <xdr:colOff>738360</xdr:colOff>
      <xdr:row>0</xdr:row>
      <xdr:rowOff>99000</xdr:rowOff>
    </xdr:from>
    <xdr:to>
      <xdr:col>11</xdr:col>
      <xdr:colOff>325800</xdr:colOff>
      <xdr:row>5</xdr:row>
      <xdr:rowOff>34920</xdr:rowOff>
    </xdr:to>
    <xdr:pic>
      <xdr:nvPicPr>
        <xdr:cNvPr id="2" name="Image 4" descr=""/>
        <xdr:cNvPicPr/>
      </xdr:nvPicPr>
      <xdr:blipFill>
        <a:blip r:embed="rId1"/>
        <a:stretch/>
      </xdr:blipFill>
      <xdr:spPr>
        <a:xfrm>
          <a:off x="11728800" y="99000"/>
          <a:ext cx="1076400" cy="1073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1350360</xdr:colOff>
      <xdr:row>17</xdr:row>
      <xdr:rowOff>119160</xdr:rowOff>
    </xdr:from>
    <xdr:to>
      <xdr:col>6</xdr:col>
      <xdr:colOff>749880</xdr:colOff>
      <xdr:row>17</xdr:row>
      <xdr:rowOff>365400</xdr:rowOff>
    </xdr:to>
    <xdr:sp>
      <xdr:nvSpPr>
        <xdr:cNvPr id="3" name="TextShape 1"/>
        <xdr:cNvSpPr txBox="1"/>
      </xdr:nvSpPr>
      <xdr:spPr>
        <a:xfrm rot="20475600">
          <a:off x="6160680" y="3573720"/>
          <a:ext cx="819000" cy="246240"/>
        </a:xfrm>
        <a:prstGeom prst="rect">
          <a:avLst/>
        </a:prstGeom>
        <a:noFill/>
        <a:ln>
          <a:noFill/>
        </a:ln>
      </xdr:spPr>
      <xdr:txBody>
        <a:bodyPr lIns="0" rIns="0" tIns="0" bIns="0"/>
        <a:p>
          <a:r>
            <a:rPr b="1" lang="fr-FR" sz="1200" spc="-1" strike="noStrike">
              <a:solidFill>
                <a:srgbClr val="c9211e"/>
              </a:solidFill>
              <a:uFill>
                <a:solidFill>
                  <a:srgbClr val="ffffff"/>
                </a:solidFill>
              </a:uFill>
              <a:latin typeface="Times New Roman"/>
            </a:rPr>
            <a:t>NOUVEAU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182160</xdr:colOff>
      <xdr:row>0</xdr:row>
      <xdr:rowOff>98640</xdr:rowOff>
    </xdr:from>
    <xdr:to>
      <xdr:col>1</xdr:col>
      <xdr:colOff>1146240</xdr:colOff>
      <xdr:row>4</xdr:row>
      <xdr:rowOff>60120</xdr:rowOff>
    </xdr:to>
    <xdr:pic>
      <xdr:nvPicPr>
        <xdr:cNvPr id="4" name="Image 1" descr=""/>
        <xdr:cNvPicPr/>
      </xdr:nvPicPr>
      <xdr:blipFill>
        <a:blip r:embed="rId2"/>
        <a:stretch/>
      </xdr:blipFill>
      <xdr:spPr>
        <a:xfrm>
          <a:off x="182160" y="98640"/>
          <a:ext cx="964080" cy="970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92"/>
  <sheetViews>
    <sheetView windowProtection="false" showFormulas="false" showGridLines="true" showRowColHeaders="true" showZeros="true" rightToLeft="false" tabSelected="true" showOutlineSymbols="true" defaultGridColor="true" view="normal" topLeftCell="A58" colorId="64" zoomScale="72" zoomScaleNormal="72" zoomScalePageLayoutView="100" workbookViewId="0">
      <selection pane="topLeft" activeCell="N20" activeCellId="0" sqref="N20"/>
    </sheetView>
  </sheetViews>
  <sheetFormatPr defaultRowHeight="12.8"/>
  <cols>
    <col collapsed="false" hidden="true" max="1" min="1" style="1" width="0"/>
    <col collapsed="false" hidden="false" max="2" min="2" style="1" width="21.3469387755102"/>
    <col collapsed="false" hidden="false" max="3" min="3" style="1" width="20.5357142857143"/>
    <col collapsed="false" hidden="false" max="4" min="4" style="1" width="13.5"/>
    <col collapsed="false" hidden="false" max="5" min="5" style="1" width="17.1428571428571"/>
    <col collapsed="false" hidden="false" max="6" min="6" style="1" width="19"/>
    <col collapsed="false" hidden="false" max="7" min="7" style="1" width="14.8469387755102"/>
    <col collapsed="false" hidden="false" max="8" min="8" style="1" width="14.5612244897959"/>
    <col collapsed="false" hidden="false" max="9" min="9" style="1" width="12.5102040816327"/>
    <col collapsed="false" hidden="false" max="10" min="10" style="1" width="15.5714285714286"/>
    <col collapsed="false" hidden="false" max="11" min="11" style="1" width="16.8571428571429"/>
    <col collapsed="false" hidden="false" max="12" min="12" style="1" width="14.9285714285714"/>
    <col collapsed="false" hidden="false" max="13" min="13" style="1" width="13.0663265306122"/>
    <col collapsed="false" hidden="false" max="14" min="14" style="1" width="13.8673469387755"/>
    <col collapsed="false" hidden="false" max="15" min="15" style="1" width="19.6020408163265"/>
    <col collapsed="false" hidden="false" max="18" min="16" style="1" width="12.1479591836735"/>
    <col collapsed="false" hidden="false" max="19" min="19" style="2" width="14.4438775510204"/>
    <col collapsed="false" hidden="false" max="20" min="20" style="2" width="19.4387755102041"/>
    <col collapsed="false" hidden="false" max="21" min="21" style="2" width="24.1632653061224"/>
    <col collapsed="false" hidden="false" max="22" min="22" style="2" width="11.3418367346939"/>
    <col collapsed="false" hidden="false" max="23" min="23" style="2" width="14.4438775510204"/>
    <col collapsed="false" hidden="false" max="24" min="24" style="2" width="13.2295918367347"/>
    <col collapsed="false" hidden="false" max="35" min="25" style="2" width="11.2040816326531"/>
    <col collapsed="false" hidden="false" max="1025" min="36" style="1" width="11.2040816326531"/>
  </cols>
  <sheetData>
    <row r="1" s="2" customFormat="true" ht="30.05" hidden="false" customHeight="fals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</row>
    <row r="2" s="2" customFormat="true" ht="12.8" hidden="false" customHeight="false" outlineLevel="0" collapsed="false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="2" customFormat="true" ht="19.7" hidden="false" customHeight="false" outlineLevel="0" collapsed="false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</row>
    <row r="4" s="2" customFormat="true" ht="12.8" hidden="false" customHeight="fals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="2" customFormat="true" ht="14.1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="2" customFormat="true" ht="15" hidden="false" customHeight="true" outlineLevel="0" collapsed="false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="2" customFormat="true" ht="24.55" hidden="false" customHeight="true" outlineLevel="0" collapsed="false">
      <c r="A7" s="1"/>
      <c r="B7" s="10" t="s">
        <v>3</v>
      </c>
      <c r="C7" s="11"/>
      <c r="D7" s="11"/>
      <c r="E7" s="11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="2" customFormat="true" ht="12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="2" customFormat="true" ht="12.8" hidden="false" customHeight="false" outlineLevel="0" collapsed="false">
      <c r="A9" s="1"/>
      <c r="B9" s="12"/>
      <c r="C9" s="2" t="s">
        <v>4</v>
      </c>
      <c r="D9" s="1"/>
      <c r="E9" s="1"/>
      <c r="F9" s="1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="2" customFormat="true" ht="12.8" hidden="false" customHeight="false" outlineLevel="0" collapsed="false">
      <c r="A10" s="1"/>
      <c r="B10" s="14"/>
      <c r="C10" s="2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="2" customFormat="true" ht="12.8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="2" customFormat="true" ht="13.4" hidden="false" customHeight="false" outlineLevel="0" collapsed="false">
      <c r="A12" s="1"/>
      <c r="B12" s="15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="2" customFormat="true" ht="6" hidden="false" customHeight="tru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="20" customFormat="true" ht="42.65" hidden="false" customHeight="true" outlineLevel="0" collapsed="false">
      <c r="A14" s="16"/>
      <c r="B14" s="17" t="s">
        <v>7</v>
      </c>
      <c r="C14" s="17"/>
      <c r="D14" s="17" t="s">
        <v>8</v>
      </c>
      <c r="E14" s="17"/>
      <c r="F14" s="17"/>
      <c r="G14" s="17"/>
      <c r="H14" s="17"/>
      <c r="I14" s="17"/>
      <c r="J14" s="17"/>
      <c r="K14" s="18" t="s">
        <v>9</v>
      </c>
      <c r="L14" s="18" t="s">
        <v>10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customFormat="false" ht="51.5" hidden="false" customHeight="true" outlineLevel="0" collapsed="false">
      <c r="A15" s="21"/>
      <c r="B15" s="22" t="s">
        <v>11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3" t="s">
        <v>18</v>
      </c>
      <c r="J15" s="22" t="s">
        <v>19</v>
      </c>
      <c r="K15" s="24" t="s">
        <v>20</v>
      </c>
      <c r="L15" s="24" t="s">
        <v>21</v>
      </c>
      <c r="M15" s="2"/>
      <c r="N15" s="2"/>
      <c r="O15" s="2"/>
      <c r="P15" s="2"/>
      <c r="Q15" s="2"/>
      <c r="R15" s="2"/>
      <c r="AJ15" s="2"/>
    </row>
    <row r="16" customFormat="false" ht="12.8" hidden="false" customHeight="false" outlineLevel="0" collapsed="false">
      <c r="B16" s="25" t="s">
        <v>22</v>
      </c>
      <c r="C16" s="26" t="s">
        <v>23</v>
      </c>
      <c r="D16" s="25" t="n">
        <v>600</v>
      </c>
      <c r="E16" s="27" t="n">
        <v>1</v>
      </c>
      <c r="F16" s="28" t="n">
        <f aca="false">IF(OR(D16="",E16=""),"",D16*E16)</f>
        <v>600</v>
      </c>
      <c r="G16" s="27" t="n">
        <v>1</v>
      </c>
      <c r="H16" s="29" t="n">
        <f aca="false">IF(OR(F16="",G16=""),"",F16/G16)</f>
        <v>600</v>
      </c>
      <c r="I16" s="30" t="n">
        <v>0.9</v>
      </c>
      <c r="J16" s="31" t="n">
        <f aca="false">IF(OR(D16="",H16=""),"",H16/D16)</f>
        <v>1</v>
      </c>
      <c r="K16" s="32" t="n">
        <f aca="false">IF(F16="","",F16/1000)</f>
        <v>0.6</v>
      </c>
      <c r="L16" s="33" t="s">
        <v>24</v>
      </c>
      <c r="M16" s="2"/>
      <c r="N16" s="2"/>
      <c r="O16" s="2"/>
      <c r="P16" s="2"/>
      <c r="Q16" s="2"/>
      <c r="R16" s="2"/>
      <c r="AJ16" s="2"/>
    </row>
    <row r="17" customFormat="false" ht="12.8" hidden="false" customHeight="false" outlineLevel="0" collapsed="false">
      <c r="B17" s="34"/>
      <c r="C17" s="35"/>
      <c r="D17" s="34"/>
      <c r="E17" s="11"/>
      <c r="F17" s="28" t="str">
        <f aca="false">IF(OR(D17="",E17=""),"",D17*E17)</f>
        <v/>
      </c>
      <c r="G17" s="11"/>
      <c r="H17" s="29" t="str">
        <f aca="false">IF(OR(F17="",G17=""),"",F17/G17)</f>
        <v/>
      </c>
      <c r="I17" s="36"/>
      <c r="J17" s="31" t="str">
        <f aca="false">IF(OR(D17="",H17=""),"",H17/D17)</f>
        <v/>
      </c>
      <c r="K17" s="32" t="str">
        <f aca="false">IF(F17="","",F17/1000)</f>
        <v/>
      </c>
      <c r="L17" s="33"/>
      <c r="M17" s="2"/>
      <c r="N17" s="2"/>
      <c r="O17" s="2"/>
      <c r="P17" s="2"/>
      <c r="Q17" s="2"/>
      <c r="R17" s="2"/>
      <c r="AJ17" s="2"/>
    </row>
    <row r="18" customFormat="false" ht="12.8" hidden="false" customHeight="false" outlineLevel="0" collapsed="false">
      <c r="B18" s="34"/>
      <c r="C18" s="35"/>
      <c r="D18" s="34"/>
      <c r="E18" s="11"/>
      <c r="F18" s="28" t="str">
        <f aca="false">IF(OR(D18="",E18=""),"",D18*E18)</f>
        <v/>
      </c>
      <c r="G18" s="11"/>
      <c r="H18" s="29" t="str">
        <f aca="false">IF(OR(F18="",G18=""),"",F18/G18)</f>
        <v/>
      </c>
      <c r="I18" s="36"/>
      <c r="J18" s="31" t="str">
        <f aca="false">IF(OR(D18="",H18=""),"",H18/D18)</f>
        <v/>
      </c>
      <c r="K18" s="32" t="str">
        <f aca="false">IF(F18="","",F18/1000)</f>
        <v/>
      </c>
      <c r="L18" s="33"/>
      <c r="M18" s="2"/>
      <c r="N18" s="2"/>
      <c r="O18" s="2"/>
      <c r="P18" s="2"/>
      <c r="Q18" s="2"/>
      <c r="R18" s="2"/>
      <c r="AJ18" s="2"/>
    </row>
    <row r="19" customFormat="false" ht="12.8" hidden="false" customHeight="false" outlineLevel="0" collapsed="false">
      <c r="B19" s="34"/>
      <c r="C19" s="35"/>
      <c r="D19" s="34"/>
      <c r="E19" s="11"/>
      <c r="F19" s="28" t="str">
        <f aca="false">IF(OR(D19="",E19=""),"",D19*E19)</f>
        <v/>
      </c>
      <c r="G19" s="11"/>
      <c r="H19" s="29" t="str">
        <f aca="false">IF(OR(F19="",G19=""),"",F19/G19)</f>
        <v/>
      </c>
      <c r="I19" s="36"/>
      <c r="J19" s="31" t="str">
        <f aca="false">IF(OR(D19="",H19=""),"",H19/D19)</f>
        <v/>
      </c>
      <c r="K19" s="32" t="str">
        <f aca="false">IF(F19="","",F19/1000)</f>
        <v/>
      </c>
      <c r="L19" s="33"/>
      <c r="M19" s="2"/>
      <c r="N19" s="2"/>
      <c r="O19" s="2"/>
      <c r="P19" s="2"/>
      <c r="Q19" s="2"/>
      <c r="R19" s="2"/>
      <c r="AJ19" s="2"/>
    </row>
    <row r="20" customFormat="false" ht="12.8" hidden="false" customHeight="false" outlineLevel="0" collapsed="false">
      <c r="B20" s="34"/>
      <c r="C20" s="35"/>
      <c r="D20" s="34"/>
      <c r="E20" s="11"/>
      <c r="F20" s="28" t="str">
        <f aca="false">IF(OR(D20="",E20=""),"",D20*E20)</f>
        <v/>
      </c>
      <c r="G20" s="11"/>
      <c r="H20" s="29" t="str">
        <f aca="false">IF(OR(F20="",G20=""),"",F20/G20)</f>
        <v/>
      </c>
      <c r="I20" s="36"/>
      <c r="J20" s="31" t="str">
        <f aca="false">IF(OR(D20="",H20=""),"",H20/D20)</f>
        <v/>
      </c>
      <c r="K20" s="32" t="str">
        <f aca="false">IF(F20="","",F20/1000)</f>
        <v/>
      </c>
      <c r="L20" s="33"/>
      <c r="M20" s="2"/>
      <c r="N20" s="2"/>
      <c r="O20" s="2"/>
      <c r="P20" s="2"/>
      <c r="Q20" s="2"/>
      <c r="R20" s="2"/>
      <c r="AJ20" s="2"/>
    </row>
    <row r="21" customFormat="false" ht="12.8" hidden="false" customHeight="false" outlineLevel="0" collapsed="false">
      <c r="B21" s="34"/>
      <c r="C21" s="35"/>
      <c r="D21" s="34"/>
      <c r="E21" s="11"/>
      <c r="F21" s="28" t="str">
        <f aca="false">IF(OR(D21="",E21=""),"",D21*E21)</f>
        <v/>
      </c>
      <c r="G21" s="11"/>
      <c r="H21" s="29" t="str">
        <f aca="false">IF(OR(F21="",G21=""),"",F21/G21)</f>
        <v/>
      </c>
      <c r="I21" s="36"/>
      <c r="J21" s="31" t="str">
        <f aca="false">IF(OR(D21="",H21=""),"",H21/D21)</f>
        <v/>
      </c>
      <c r="K21" s="32" t="str">
        <f aca="false">IF(F21="","",F21/1000)</f>
        <v/>
      </c>
      <c r="L21" s="33"/>
      <c r="M21" s="2"/>
      <c r="N21" s="2"/>
      <c r="O21" s="2"/>
      <c r="P21" s="2"/>
      <c r="Q21" s="2"/>
      <c r="R21" s="2"/>
      <c r="AJ21" s="2"/>
    </row>
    <row r="22" customFormat="false" ht="12.8" hidden="false" customHeight="false" outlineLevel="0" collapsed="false">
      <c r="B22" s="34"/>
      <c r="C22" s="35"/>
      <c r="D22" s="34"/>
      <c r="E22" s="11"/>
      <c r="F22" s="28" t="str">
        <f aca="false">IF(OR(D22="",E22=""),"",D22*E22)</f>
        <v/>
      </c>
      <c r="G22" s="11"/>
      <c r="H22" s="29" t="str">
        <f aca="false">IF(OR(F22="",G22=""),"",F22/G22)</f>
        <v/>
      </c>
      <c r="I22" s="36"/>
      <c r="J22" s="31" t="str">
        <f aca="false">IF(OR(D22="",H22=""),"",H22/D22)</f>
        <v/>
      </c>
      <c r="K22" s="32" t="str">
        <f aca="false">IF(F22="","",F22/1000)</f>
        <v/>
      </c>
      <c r="L22" s="33"/>
      <c r="M22" s="2"/>
      <c r="N22" s="2"/>
      <c r="O22" s="2"/>
      <c r="P22" s="2"/>
      <c r="Q22" s="2"/>
      <c r="R22" s="2"/>
      <c r="AJ22" s="2"/>
    </row>
    <row r="23" customFormat="false" ht="12.8" hidden="false" customHeight="false" outlineLevel="0" collapsed="false">
      <c r="B23" s="34"/>
      <c r="C23" s="35"/>
      <c r="D23" s="34"/>
      <c r="E23" s="11"/>
      <c r="F23" s="28" t="str">
        <f aca="false">IF(OR(D23="",E23=""),"",D23*E23)</f>
        <v/>
      </c>
      <c r="G23" s="11"/>
      <c r="H23" s="29" t="str">
        <f aca="false">IF(OR(F23="",G23=""),"",F23/G23)</f>
        <v/>
      </c>
      <c r="I23" s="36"/>
      <c r="J23" s="31" t="str">
        <f aca="false">IF(OR(D23="",H23=""),"",H23/D23)</f>
        <v/>
      </c>
      <c r="K23" s="32" t="str">
        <f aca="false">IF(F23="","",F23/1000)</f>
        <v/>
      </c>
      <c r="L23" s="33"/>
      <c r="M23" s="2"/>
      <c r="N23" s="2"/>
      <c r="O23" s="2"/>
      <c r="P23" s="2"/>
      <c r="Q23" s="2"/>
      <c r="R23" s="2"/>
      <c r="AJ23" s="2"/>
    </row>
    <row r="24" customFormat="false" ht="12.8" hidden="false" customHeight="false" outlineLevel="0" collapsed="false">
      <c r="B24" s="34"/>
      <c r="C24" s="35"/>
      <c r="D24" s="34"/>
      <c r="E24" s="11"/>
      <c r="F24" s="28" t="str">
        <f aca="false">IF(OR(D24="",E24=""),"",D24*E24)</f>
        <v/>
      </c>
      <c r="G24" s="11"/>
      <c r="H24" s="29" t="str">
        <f aca="false">IF(OR(F24="",G24=""),"",F24/G24)</f>
        <v/>
      </c>
      <c r="I24" s="36"/>
      <c r="J24" s="31" t="str">
        <f aca="false">IF(OR(D24="",H24=""),"",H24/D24)</f>
        <v/>
      </c>
      <c r="K24" s="32" t="str">
        <f aca="false">IF(F24="","",F24/1000)</f>
        <v/>
      </c>
      <c r="L24" s="33"/>
      <c r="M24" s="2"/>
      <c r="N24" s="2"/>
      <c r="O24" s="2"/>
      <c r="P24" s="2"/>
      <c r="Q24" s="2"/>
      <c r="R24" s="2"/>
      <c r="AJ24" s="2"/>
    </row>
    <row r="25" customFormat="false" ht="12.8" hidden="false" customHeight="false" outlineLevel="0" collapsed="false">
      <c r="B25" s="25"/>
      <c r="C25" s="26"/>
      <c r="D25" s="25"/>
      <c r="E25" s="27"/>
      <c r="F25" s="28" t="str">
        <f aca="false">IF(OR(D25="",E25=""),"",D25*E25)</f>
        <v/>
      </c>
      <c r="G25" s="37"/>
      <c r="H25" s="29" t="str">
        <f aca="false">IF(OR(F25="",G25=""),"",F25/G25)</f>
        <v/>
      </c>
      <c r="I25" s="38"/>
      <c r="J25" s="31" t="str">
        <f aca="false">IF(OR(D25="",H25=""),"",H25/D25)</f>
        <v/>
      </c>
      <c r="K25" s="32" t="str">
        <f aca="false">IF(F25="","",F25/1000)</f>
        <v/>
      </c>
      <c r="L25" s="33"/>
      <c r="M25" s="2"/>
      <c r="N25" s="2"/>
      <c r="O25" s="2"/>
      <c r="P25" s="2"/>
      <c r="Q25" s="2"/>
      <c r="R25" s="2"/>
      <c r="AJ25" s="2"/>
    </row>
    <row r="26" s="39" customFormat="true" ht="18" hidden="false" customHeight="true" outlineLevel="0" collapsed="false">
      <c r="B26" s="40"/>
      <c r="C26" s="40"/>
      <c r="D26" s="41"/>
      <c r="E26" s="40"/>
      <c r="F26" s="42" t="n">
        <f aca="false">SUM(F16:F25)</f>
        <v>600</v>
      </c>
      <c r="G26" s="43"/>
      <c r="H26" s="44" t="n">
        <f aca="false">SUM(H16:H25)</f>
        <v>600</v>
      </c>
      <c r="I26" s="45"/>
      <c r="J26" s="43"/>
      <c r="K26" s="46" t="n">
        <f aca="false">SUM(K16:K25)</f>
        <v>0.6</v>
      </c>
      <c r="L26" s="40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="2" customFormat="true" ht="12.8" hidden="false" customHeight="false" outlineLevel="0" collapsed="false"/>
    <row r="28" s="2" customFormat="true" ht="12.8" hidden="false" customHeight="false" outlineLevel="0" collapsed="false"/>
    <row r="29" s="2" customFormat="true" ht="13.4" hidden="false" customHeight="false" outlineLevel="0" collapsed="false">
      <c r="B29" s="15" t="s">
        <v>25</v>
      </c>
    </row>
    <row r="30" s="2" customFormat="true" ht="6" hidden="false" customHeight="true" outlineLevel="0" collapsed="false">
      <c r="B30" s="1"/>
    </row>
    <row r="31" s="2" customFormat="true" ht="12.8" hidden="false" customHeight="false" outlineLevel="0" collapsed="false">
      <c r="B31" s="48" t="s">
        <v>26</v>
      </c>
    </row>
    <row r="32" s="2" customFormat="true" ht="12.8" hidden="false" customHeight="false" outlineLevel="0" collapsed="false">
      <c r="B32" s="47" t="s">
        <v>27</v>
      </c>
    </row>
    <row r="33" s="2" customFormat="true" ht="12.8" hidden="false" customHeight="false" outlineLevel="0" collapsed="false">
      <c r="B33" s="47" t="s">
        <v>28</v>
      </c>
    </row>
    <row r="34" customFormat="false" ht="13.8" hidden="false" customHeight="false" outlineLevel="0" collapsed="false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2" customFormat="true" ht="12.8" hidden="false" customHeight="false" outlineLevel="0" collapsed="false">
      <c r="B35" s="1"/>
    </row>
    <row r="36" s="2" customFormat="true" ht="12.8" hidden="false" customHeight="false" outlineLevel="0" collapsed="false">
      <c r="B36" s="2" t="s">
        <v>29</v>
      </c>
    </row>
    <row r="37" s="2" customFormat="true" ht="12.8" hidden="false" customHeight="false" outlineLevel="0" collapsed="false">
      <c r="B37" s="1"/>
    </row>
    <row r="38" s="52" customFormat="true" ht="66.75" hidden="false" customHeight="true" outlineLevel="0" collapsed="false">
      <c r="A38" s="49"/>
      <c r="B38" s="50" t="s">
        <v>7</v>
      </c>
      <c r="C38" s="50"/>
      <c r="D38" s="51" t="s">
        <v>30</v>
      </c>
      <c r="E38" s="51" t="s">
        <v>31</v>
      </c>
      <c r="F38" s="51" t="s">
        <v>32</v>
      </c>
      <c r="G38" s="51" t="s">
        <v>33</v>
      </c>
      <c r="H38" s="51" t="s">
        <v>34</v>
      </c>
      <c r="I38" s="51"/>
      <c r="J38" s="51" t="s">
        <v>35</v>
      </c>
      <c r="K38" s="51" t="s">
        <v>36</v>
      </c>
      <c r="L38" s="51" t="s">
        <v>37</v>
      </c>
      <c r="M38" s="51"/>
      <c r="N38" s="2"/>
      <c r="O38" s="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MF38" s="0"/>
      <c r="AMG38" s="0"/>
      <c r="AMH38" s="0"/>
      <c r="AMI38" s="0"/>
      <c r="AMJ38" s="0"/>
    </row>
    <row r="39" customFormat="false" ht="46.6" hidden="false" customHeight="true" outlineLevel="0" collapsed="false">
      <c r="A39" s="53"/>
      <c r="B39" s="22" t="s">
        <v>11</v>
      </c>
      <c r="C39" s="22" t="s">
        <v>12</v>
      </c>
      <c r="D39" s="22" t="s">
        <v>38</v>
      </c>
      <c r="E39" s="22" t="s">
        <v>38</v>
      </c>
      <c r="F39" s="22" t="s">
        <v>38</v>
      </c>
      <c r="G39" s="22" t="s">
        <v>38</v>
      </c>
      <c r="H39" s="22" t="s">
        <v>38</v>
      </c>
      <c r="I39" s="22" t="s">
        <v>39</v>
      </c>
      <c r="J39" s="54" t="s">
        <v>40</v>
      </c>
      <c r="K39" s="22" t="s">
        <v>38</v>
      </c>
      <c r="L39" s="22" t="s">
        <v>38</v>
      </c>
      <c r="M39" s="22" t="s">
        <v>41</v>
      </c>
      <c r="N39" s="2"/>
      <c r="O39" s="2"/>
      <c r="P39" s="2"/>
      <c r="Q39" s="2"/>
      <c r="R39" s="2"/>
      <c r="AE39" s="1"/>
      <c r="AF39" s="1"/>
      <c r="AG39" s="1"/>
      <c r="AH39" s="1"/>
      <c r="AI39" s="1"/>
      <c r="AMF39" s="0"/>
      <c r="AMG39" s="0"/>
      <c r="AMH39" s="0"/>
      <c r="AMI39" s="0"/>
      <c r="AMJ39" s="0"/>
    </row>
    <row r="40" s="61" customFormat="true" ht="13.8" hidden="false" customHeight="false" outlineLevel="0" collapsed="false">
      <c r="A40" s="55"/>
      <c r="B40" s="56" t="str">
        <f aca="false">IF(B16="","",B16)</f>
        <v>1.5</v>
      </c>
      <c r="C40" s="56" t="str">
        <f aca="false">IF(C16="","",C16)</f>
        <v>H2</v>
      </c>
      <c r="D40" s="57" t="s">
        <v>42</v>
      </c>
      <c r="E40" s="57" t="s">
        <v>42</v>
      </c>
      <c r="F40" s="57" t="s">
        <v>42</v>
      </c>
      <c r="G40" s="58" t="s">
        <v>42</v>
      </c>
      <c r="H40" s="58" t="s">
        <v>42</v>
      </c>
      <c r="I40" s="59" t="n">
        <v>1</v>
      </c>
      <c r="J40" s="58" t="s">
        <v>42</v>
      </c>
      <c r="K40" s="58" t="s">
        <v>42</v>
      </c>
      <c r="L40" s="57" t="s">
        <v>42</v>
      </c>
      <c r="M40" s="59" t="n">
        <v>0.5</v>
      </c>
      <c r="N40" s="2"/>
      <c r="O40" s="2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MF40" s="0"/>
      <c r="AMG40" s="0"/>
      <c r="AMH40" s="0"/>
      <c r="AMI40" s="0"/>
      <c r="AMJ40" s="0"/>
    </row>
    <row r="41" s="1" customFormat="true" ht="13.8" hidden="false" customHeight="false" outlineLevel="0" collapsed="false">
      <c r="A41" s="62"/>
      <c r="B41" s="56" t="str">
        <f aca="false">IF(B17="","",B17)</f>
        <v/>
      </c>
      <c r="C41" s="56" t="str">
        <f aca="false">IF(C17="","",C17)</f>
        <v/>
      </c>
      <c r="D41" s="57"/>
      <c r="E41" s="57"/>
      <c r="F41" s="57"/>
      <c r="G41" s="58"/>
      <c r="H41" s="58"/>
      <c r="I41" s="59"/>
      <c r="J41" s="58"/>
      <c r="K41" s="58"/>
      <c r="L41" s="57"/>
      <c r="M41" s="59"/>
      <c r="N41" s="2"/>
      <c r="O41" s="2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MF41" s="0"/>
      <c r="AMG41" s="0"/>
      <c r="AMH41" s="0"/>
      <c r="AMI41" s="0"/>
      <c r="AMJ41" s="0"/>
    </row>
    <row r="42" s="1" customFormat="true" ht="13.8" hidden="false" customHeight="false" outlineLevel="0" collapsed="false">
      <c r="A42" s="62"/>
      <c r="B42" s="56" t="str">
        <f aca="false">IF(B18="","",B18)</f>
        <v/>
      </c>
      <c r="C42" s="56" t="str">
        <f aca="false">IF(C18="","",C18)</f>
        <v/>
      </c>
      <c r="D42" s="57"/>
      <c r="E42" s="57"/>
      <c r="F42" s="57"/>
      <c r="G42" s="58"/>
      <c r="H42" s="58"/>
      <c r="I42" s="59"/>
      <c r="J42" s="58"/>
      <c r="K42" s="58"/>
      <c r="L42" s="57"/>
      <c r="M42" s="59"/>
      <c r="N42" s="2"/>
      <c r="O42" s="2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MF42" s="0"/>
      <c r="AMG42" s="0"/>
      <c r="AMH42" s="0"/>
      <c r="AMI42" s="0"/>
      <c r="AMJ42" s="0"/>
    </row>
    <row r="43" s="1" customFormat="true" ht="13.8" hidden="false" customHeight="false" outlineLevel="0" collapsed="false">
      <c r="A43" s="62"/>
      <c r="B43" s="56" t="str">
        <f aca="false">IF(B19="","",B19)</f>
        <v/>
      </c>
      <c r="C43" s="56" t="str">
        <f aca="false">IF(C19="","",C19)</f>
        <v/>
      </c>
      <c r="D43" s="57"/>
      <c r="E43" s="57"/>
      <c r="F43" s="57"/>
      <c r="G43" s="58"/>
      <c r="H43" s="58"/>
      <c r="I43" s="59"/>
      <c r="J43" s="58"/>
      <c r="K43" s="58"/>
      <c r="L43" s="57"/>
      <c r="M43" s="59"/>
      <c r="N43" s="2"/>
      <c r="O43" s="2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MF43" s="0"/>
      <c r="AMG43" s="0"/>
      <c r="AMH43" s="0"/>
      <c r="AMI43" s="0"/>
      <c r="AMJ43" s="0"/>
    </row>
    <row r="44" s="1" customFormat="true" ht="13.8" hidden="false" customHeight="false" outlineLevel="0" collapsed="false">
      <c r="A44" s="62"/>
      <c r="B44" s="56" t="str">
        <f aca="false">IF(B20="","",B20)</f>
        <v/>
      </c>
      <c r="C44" s="56" t="str">
        <f aca="false">IF(C20="","",C20)</f>
        <v/>
      </c>
      <c r="D44" s="57"/>
      <c r="E44" s="57"/>
      <c r="F44" s="57"/>
      <c r="G44" s="58"/>
      <c r="H44" s="58"/>
      <c r="I44" s="59"/>
      <c r="J44" s="58"/>
      <c r="K44" s="58"/>
      <c r="L44" s="57"/>
      <c r="M44" s="59"/>
      <c r="N44" s="2"/>
      <c r="O44" s="2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MF44" s="0"/>
      <c r="AMG44" s="0"/>
      <c r="AMH44" s="0"/>
      <c r="AMI44" s="0"/>
      <c r="AMJ44" s="0"/>
    </row>
    <row r="45" s="1" customFormat="true" ht="13.8" hidden="false" customHeight="false" outlineLevel="0" collapsed="false">
      <c r="A45" s="62"/>
      <c r="B45" s="56" t="str">
        <f aca="false">IF(B21="","",B21)</f>
        <v/>
      </c>
      <c r="C45" s="56" t="str">
        <f aca="false">IF(C21="","",C21)</f>
        <v/>
      </c>
      <c r="D45" s="57"/>
      <c r="E45" s="57"/>
      <c r="F45" s="57"/>
      <c r="G45" s="58"/>
      <c r="H45" s="58"/>
      <c r="I45" s="59"/>
      <c r="J45" s="58"/>
      <c r="K45" s="58"/>
      <c r="L45" s="57"/>
      <c r="M45" s="59"/>
      <c r="N45" s="2"/>
      <c r="O45" s="2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MF45" s="0"/>
      <c r="AMG45" s="0"/>
      <c r="AMH45" s="0"/>
      <c r="AMI45" s="0"/>
      <c r="AMJ45" s="0"/>
    </row>
    <row r="46" s="1" customFormat="true" ht="13.8" hidden="false" customHeight="false" outlineLevel="0" collapsed="false">
      <c r="A46" s="62"/>
      <c r="B46" s="56" t="str">
        <f aca="false">IF(B22="","",B22)</f>
        <v/>
      </c>
      <c r="C46" s="56" t="str">
        <f aca="false">IF(C22="","",C22)</f>
        <v/>
      </c>
      <c r="D46" s="57"/>
      <c r="E46" s="57"/>
      <c r="F46" s="57"/>
      <c r="G46" s="58"/>
      <c r="H46" s="58"/>
      <c r="I46" s="59"/>
      <c r="J46" s="58"/>
      <c r="K46" s="58"/>
      <c r="L46" s="57"/>
      <c r="M46" s="59"/>
      <c r="N46" s="2"/>
      <c r="O46" s="2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MF46" s="0"/>
      <c r="AMG46" s="0"/>
      <c r="AMH46" s="0"/>
      <c r="AMI46" s="0"/>
      <c r="AMJ46" s="0"/>
    </row>
    <row r="47" s="1" customFormat="true" ht="13.8" hidden="false" customHeight="false" outlineLevel="0" collapsed="false">
      <c r="A47" s="62"/>
      <c r="B47" s="56" t="str">
        <f aca="false">IF(B23="","",B23)</f>
        <v/>
      </c>
      <c r="C47" s="56" t="str">
        <f aca="false">IF(C23="","",C23)</f>
        <v/>
      </c>
      <c r="D47" s="57"/>
      <c r="E47" s="57"/>
      <c r="F47" s="57"/>
      <c r="G47" s="58"/>
      <c r="H47" s="58"/>
      <c r="I47" s="59"/>
      <c r="J47" s="58"/>
      <c r="K47" s="58"/>
      <c r="L47" s="57"/>
      <c r="M47" s="59"/>
      <c r="N47" s="2"/>
      <c r="O47" s="2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MF47" s="0"/>
      <c r="AMG47" s="0"/>
      <c r="AMH47" s="0"/>
      <c r="AMI47" s="0"/>
      <c r="AMJ47" s="0"/>
    </row>
    <row r="48" s="1" customFormat="true" ht="13.8" hidden="false" customHeight="false" outlineLevel="0" collapsed="false">
      <c r="A48" s="62"/>
      <c r="B48" s="56" t="str">
        <f aca="false">IF(B24="","",B24)</f>
        <v/>
      </c>
      <c r="C48" s="56" t="str">
        <f aca="false">IF(C24="","",C24)</f>
        <v/>
      </c>
      <c r="D48" s="57"/>
      <c r="E48" s="57"/>
      <c r="F48" s="57"/>
      <c r="G48" s="58"/>
      <c r="H48" s="58"/>
      <c r="I48" s="59"/>
      <c r="J48" s="58"/>
      <c r="K48" s="58"/>
      <c r="L48" s="57"/>
      <c r="M48" s="59"/>
      <c r="N48" s="2"/>
      <c r="O48" s="2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MF48" s="0"/>
      <c r="AMG48" s="0"/>
      <c r="AMH48" s="0"/>
      <c r="AMI48" s="0"/>
      <c r="AMJ48" s="0"/>
    </row>
    <row r="49" s="1" customFormat="true" ht="13.8" hidden="false" customHeight="false" outlineLevel="0" collapsed="false">
      <c r="A49" s="63"/>
      <c r="B49" s="56" t="str">
        <f aca="false">IF(B25="","",B25)</f>
        <v/>
      </c>
      <c r="C49" s="56" t="str">
        <f aca="false">IF(C25="","",C25)</f>
        <v/>
      </c>
      <c r="D49" s="57"/>
      <c r="E49" s="57"/>
      <c r="F49" s="57"/>
      <c r="G49" s="58"/>
      <c r="H49" s="58"/>
      <c r="I49" s="59"/>
      <c r="J49" s="58"/>
      <c r="K49" s="58"/>
      <c r="L49" s="57"/>
      <c r="M49" s="59"/>
      <c r="N49" s="2"/>
      <c r="O49" s="2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MF49" s="0"/>
      <c r="AMG49" s="0"/>
      <c r="AMH49" s="0"/>
      <c r="AMI49" s="0"/>
      <c r="AMJ49" s="0"/>
    </row>
    <row r="50" s="2" customFormat="true" ht="12.8" hidden="false" customHeight="false" outlineLevel="0" collapsed="false"/>
    <row r="51" s="2" customFormat="true" ht="12.8" hidden="false" customHeight="false" outlineLevel="0" collapsed="false"/>
    <row r="52" s="2" customFormat="true" ht="12.8" hidden="false" customHeight="false" outlineLevel="0" collapsed="false"/>
    <row r="53" s="2" customFormat="true" ht="15" hidden="false" customHeight="false" outlineLevel="0" collapsed="false">
      <c r="B53" s="15" t="s">
        <v>43</v>
      </c>
    </row>
    <row r="54" s="2" customFormat="true" ht="6" hidden="false" customHeight="true" outlineLevel="0" collapsed="false">
      <c r="B54" s="1"/>
    </row>
    <row r="55" customFormat="false" ht="51" hidden="false" customHeight="true" outlineLevel="0" collapsed="false">
      <c r="A55" s="64"/>
      <c r="B55" s="65" t="s">
        <v>7</v>
      </c>
      <c r="C55" s="65"/>
      <c r="D55" s="66" t="s">
        <v>44</v>
      </c>
      <c r="E55" s="66" t="s">
        <v>31</v>
      </c>
      <c r="F55" s="66" t="s">
        <v>45</v>
      </c>
      <c r="G55" s="66" t="s">
        <v>33</v>
      </c>
      <c r="H55" s="66" t="s">
        <v>34</v>
      </c>
      <c r="I55" s="66"/>
      <c r="J55" s="66" t="s">
        <v>35</v>
      </c>
      <c r="K55" s="66" t="s">
        <v>36</v>
      </c>
      <c r="L55" s="66" t="s">
        <v>37</v>
      </c>
      <c r="M55" s="66"/>
      <c r="N55" s="67" t="s">
        <v>46</v>
      </c>
      <c r="O55" s="68" t="s">
        <v>47</v>
      </c>
      <c r="P55" s="2"/>
      <c r="Q55" s="2"/>
      <c r="R55" s="2"/>
      <c r="AD55" s="1"/>
      <c r="AE55" s="1"/>
      <c r="AF55" s="1"/>
      <c r="AG55" s="1"/>
      <c r="AH55" s="1"/>
      <c r="AI55" s="1"/>
      <c r="AME55" s="0"/>
      <c r="AMF55" s="0"/>
      <c r="AMG55" s="0"/>
      <c r="AMH55" s="0"/>
      <c r="AMI55" s="0"/>
      <c r="AMJ55" s="0"/>
    </row>
    <row r="56" customFormat="false" ht="37.45" hidden="false" customHeight="true" outlineLevel="0" collapsed="false">
      <c r="A56" s="53"/>
      <c r="B56" s="69" t="s">
        <v>11</v>
      </c>
      <c r="C56" s="22" t="s">
        <v>12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7"/>
      <c r="O56" s="67"/>
      <c r="P56" s="2"/>
      <c r="Q56" s="2"/>
      <c r="R56" s="2"/>
      <c r="AD56" s="1"/>
      <c r="AE56" s="1"/>
      <c r="AF56" s="1"/>
      <c r="AG56" s="1"/>
      <c r="AH56" s="1"/>
      <c r="AI56" s="1"/>
      <c r="AME56" s="0"/>
      <c r="AMF56" s="0"/>
      <c r="AMG56" s="0"/>
      <c r="AMH56" s="0"/>
      <c r="AMI56" s="0"/>
      <c r="AMJ56" s="0"/>
    </row>
    <row r="57" customFormat="false" ht="15" hidden="false" customHeight="true" outlineLevel="0" collapsed="false">
      <c r="B57" s="70" t="str">
        <f aca="false">IF(B16="","",B16)</f>
        <v>1.5</v>
      </c>
      <c r="C57" s="71" t="str">
        <f aca="false">IF(C16="","",C16)</f>
        <v>H2</v>
      </c>
      <c r="D57" s="72" t="n">
        <f aca="false">IF(C57="","",IF(D40="Non",0,ROUND((0.7*(E16-1)/3+0.7),2)*D16))</f>
        <v>420</v>
      </c>
      <c r="E57" s="72" t="n">
        <f aca="false">IF(C57="","",IF(E40="Non",0,4.5*D16))</f>
        <v>2700</v>
      </c>
      <c r="F57" s="72" t="n">
        <f aca="false">IF(C57="","",IF(F40="Non",0,1.5*D16))</f>
        <v>900</v>
      </c>
      <c r="G57" s="72" t="n">
        <f aca="false">IF(C57="","",IF(G40="Non",0,ROUND(1.32*J16,2)*D16))</f>
        <v>792</v>
      </c>
      <c r="H57" s="72" t="n">
        <f aca="false">IF(C57="","",IF(H40="Non",0,ROUND((1.61+0.2*I40)*J16,2)*D16))</f>
        <v>1086</v>
      </c>
      <c r="I57" s="72"/>
      <c r="J57" s="73" t="n">
        <f aca="false">IF(C57="","",IF(J40="Non",0,ROUND(1.2*J16,2)*D16))</f>
        <v>720</v>
      </c>
      <c r="K57" s="72" t="n">
        <f aca="false">IF(C57="","",IF(K40="Non",0,ROUND(1.95*J16,2)*D16))</f>
        <v>1170</v>
      </c>
      <c r="L57" s="72" t="n">
        <f aca="false">IF(C57="","",IF(L40="Non",0,ROUND(1.63/0.5*M40*J16,2)*D16))</f>
        <v>978</v>
      </c>
      <c r="M57" s="72"/>
      <c r="N57" s="74" t="n">
        <f aca="false">SUM(D57:M57)</f>
        <v>8766</v>
      </c>
      <c r="O57" s="74" t="n">
        <f aca="false">N57*I16</f>
        <v>7889.4</v>
      </c>
      <c r="P57" s="2"/>
      <c r="Q57" s="2"/>
      <c r="R57" s="2"/>
      <c r="AE57" s="1"/>
      <c r="AF57" s="1"/>
      <c r="AG57" s="1"/>
      <c r="AH57" s="1"/>
      <c r="AI57" s="1"/>
      <c r="AMF57" s="0"/>
      <c r="AMG57" s="0"/>
      <c r="AMH57" s="0"/>
      <c r="AMI57" s="0"/>
      <c r="AMJ57" s="0"/>
    </row>
    <row r="58" customFormat="false" ht="15" hidden="false" customHeight="true" outlineLevel="0" collapsed="false">
      <c r="B58" s="70" t="str">
        <f aca="false">IF(B17="","",B17)</f>
        <v/>
      </c>
      <c r="C58" s="71" t="str">
        <f aca="false">IF(C17="","",C17)</f>
        <v/>
      </c>
      <c r="D58" s="72" t="str">
        <f aca="false">IF(C58="","",IF(D41="Non",0,ROUND((0.7*(E17-1)/3+0.7),2)*D17))</f>
        <v/>
      </c>
      <c r="E58" s="72" t="str">
        <f aca="false">IF(C58="","",IF(E41="Non",0,4.5*D17))</f>
        <v/>
      </c>
      <c r="F58" s="72" t="str">
        <f aca="false">IF(C58="","",IF(F41="Non",0,1.5*D17))</f>
        <v/>
      </c>
      <c r="G58" s="72" t="str">
        <f aca="false">IF(C58="","",IF(G41="Non",0,ROUND(1.32*J17,2)*D17))</f>
        <v/>
      </c>
      <c r="H58" s="72" t="str">
        <f aca="false">IF(C58="","",IF(H41="Non",0,ROUND((1.61+0.2*I41)*J17,2)*D17))</f>
        <v/>
      </c>
      <c r="I58" s="72"/>
      <c r="J58" s="73" t="str">
        <f aca="false">IF(C58="","",IF(J41="Non",0,ROUND(1.2*J17,2)*D17))</f>
        <v/>
      </c>
      <c r="K58" s="72" t="str">
        <f aca="false">IF(C58="","",IF(K41="Non",0,ROUND(1.95*J17,2)*D17))</f>
        <v/>
      </c>
      <c r="L58" s="72" t="str">
        <f aca="false">IF(C58="","",IF(L41="Non",0,ROUND(1.63/0.5*M41*J17,2)*D17))</f>
        <v/>
      </c>
      <c r="M58" s="72"/>
      <c r="N58" s="74" t="n">
        <f aca="false">SUM(D58:M58)</f>
        <v>0</v>
      </c>
      <c r="O58" s="74" t="n">
        <f aca="false">N58*I17</f>
        <v>0</v>
      </c>
      <c r="P58" s="2"/>
      <c r="Q58" s="2"/>
      <c r="R58" s="2"/>
      <c r="AE58" s="1"/>
      <c r="AF58" s="1"/>
      <c r="AG58" s="1"/>
      <c r="AH58" s="1"/>
      <c r="AI58" s="1"/>
      <c r="AMF58" s="0"/>
      <c r="AMG58" s="0"/>
      <c r="AMH58" s="0"/>
      <c r="AMI58" s="0"/>
      <c r="AMJ58" s="0"/>
    </row>
    <row r="59" customFormat="false" ht="15" hidden="false" customHeight="true" outlineLevel="0" collapsed="false">
      <c r="B59" s="70" t="str">
        <f aca="false">IF(B18="","",B18)</f>
        <v/>
      </c>
      <c r="C59" s="71" t="str">
        <f aca="false">IF(C18="","",C18)</f>
        <v/>
      </c>
      <c r="D59" s="72" t="str">
        <f aca="false">IF(C59="","",IF(D42="Non",0,ROUND((0.7*(E18-1)/3+0.7),2)*D18))</f>
        <v/>
      </c>
      <c r="E59" s="72" t="str">
        <f aca="false">IF(C59="","",IF(E42="Non",0,4.5*D18))</f>
        <v/>
      </c>
      <c r="F59" s="72" t="str">
        <f aca="false">IF(C59="","",IF(F42="Non",0,1.5*D18))</f>
        <v/>
      </c>
      <c r="G59" s="72" t="str">
        <f aca="false">IF(C59="","",IF(G42="Non",0,ROUND(1.32*J18,2)*D18))</f>
        <v/>
      </c>
      <c r="H59" s="72" t="str">
        <f aca="false">IF(C59="","",IF(H42="Non",0,ROUND((1.61+0.2*I42)*J18,2)*D18))</f>
        <v/>
      </c>
      <c r="I59" s="72"/>
      <c r="J59" s="73" t="str">
        <f aca="false">IF(C59="","",IF(J42="Non",0,ROUND(1.2*J18,2)*D18))</f>
        <v/>
      </c>
      <c r="K59" s="72" t="str">
        <f aca="false">IF(C59="","",IF(K42="Non",0,ROUND(1.95*J18,2)*D18))</f>
        <v/>
      </c>
      <c r="L59" s="72" t="str">
        <f aca="false">IF(C59="","",IF(L42="Non",0,ROUND(1.63/0.5*M42*J18,2)*D18))</f>
        <v/>
      </c>
      <c r="M59" s="72"/>
      <c r="N59" s="74" t="n">
        <f aca="false">SUM(D59:M59)</f>
        <v>0</v>
      </c>
      <c r="O59" s="74" t="n">
        <f aca="false">N59*I18</f>
        <v>0</v>
      </c>
      <c r="P59" s="2"/>
      <c r="Q59" s="2"/>
      <c r="R59" s="2"/>
      <c r="AE59" s="1"/>
      <c r="AF59" s="1"/>
      <c r="AG59" s="1"/>
      <c r="AH59" s="1"/>
      <c r="AI59" s="1"/>
      <c r="AMF59" s="0"/>
      <c r="AMG59" s="0"/>
      <c r="AMH59" s="0"/>
      <c r="AMI59" s="0"/>
      <c r="AMJ59" s="0"/>
    </row>
    <row r="60" customFormat="false" ht="15" hidden="false" customHeight="true" outlineLevel="0" collapsed="false">
      <c r="B60" s="70" t="str">
        <f aca="false">IF(B19="","",B19)</f>
        <v/>
      </c>
      <c r="C60" s="71" t="str">
        <f aca="false">IF(C19="","",C19)</f>
        <v/>
      </c>
      <c r="D60" s="72" t="str">
        <f aca="false">IF(C60="","",IF(D43="Non",0,ROUND((0.7*(E19-1)/3+0.7),2)*D19))</f>
        <v/>
      </c>
      <c r="E60" s="72" t="str">
        <f aca="false">IF(C60="","",IF(E43="Non",0,4.5*D19))</f>
        <v/>
      </c>
      <c r="F60" s="72" t="str">
        <f aca="false">IF(C60="","",IF(F43="Non",0,1.5*D19))</f>
        <v/>
      </c>
      <c r="G60" s="72" t="str">
        <f aca="false">IF(C60="","",IF(G43="Non",0,ROUND(1.32*J19,2)*D19))</f>
        <v/>
      </c>
      <c r="H60" s="72" t="str">
        <f aca="false">IF(C60="","",IF(H43="Non",0,ROUND((1.61+0.2*I43)*J19,2)*D19))</f>
        <v/>
      </c>
      <c r="I60" s="72"/>
      <c r="J60" s="73" t="str">
        <f aca="false">IF(C60="","",IF(J43="Non",0,ROUND(1.2*J19,2)*D19))</f>
        <v/>
      </c>
      <c r="K60" s="72" t="str">
        <f aca="false">IF(C60="","",IF(K43="Non",0,ROUND(1.95*J19,2)*D19))</f>
        <v/>
      </c>
      <c r="L60" s="72" t="str">
        <f aca="false">IF(C60="","",IF(L43="Non",0,ROUND(1.63/0.5*M43*J19,2)*D19))</f>
        <v/>
      </c>
      <c r="M60" s="72"/>
      <c r="N60" s="74" t="n">
        <f aca="false">SUM(D60:M60)</f>
        <v>0</v>
      </c>
      <c r="O60" s="74" t="n">
        <f aca="false">N60*I19</f>
        <v>0</v>
      </c>
      <c r="P60" s="2"/>
      <c r="Q60" s="2"/>
      <c r="R60" s="2"/>
      <c r="AE60" s="1"/>
      <c r="AF60" s="1"/>
      <c r="AG60" s="1"/>
      <c r="AH60" s="1"/>
      <c r="AI60" s="1"/>
      <c r="AMF60" s="0"/>
      <c r="AMG60" s="0"/>
      <c r="AMH60" s="0"/>
      <c r="AMI60" s="0"/>
      <c r="AMJ60" s="0"/>
    </row>
    <row r="61" customFormat="false" ht="15" hidden="false" customHeight="true" outlineLevel="0" collapsed="false">
      <c r="B61" s="70" t="str">
        <f aca="false">IF(B20="","",B20)</f>
        <v/>
      </c>
      <c r="C61" s="71" t="str">
        <f aca="false">IF(C20="","",C20)</f>
        <v/>
      </c>
      <c r="D61" s="72" t="str">
        <f aca="false">IF(C61="","",IF(D44="Non",0,ROUND((0.7*(E20-1)/3+0.7),2)*D20))</f>
        <v/>
      </c>
      <c r="E61" s="72" t="str">
        <f aca="false">IF(C61="","",IF(E44="Non",0,4.5*D20))</f>
        <v/>
      </c>
      <c r="F61" s="72" t="str">
        <f aca="false">IF(C61="","",IF(F44="Non",0,1.5*D20))</f>
        <v/>
      </c>
      <c r="G61" s="72" t="str">
        <f aca="false">IF(C61="","",IF(G44="Non",0,ROUND(1.32*J20,2)*D20))</f>
        <v/>
      </c>
      <c r="H61" s="72" t="str">
        <f aca="false">IF(C61="","",IF(H44="Non",0,ROUND((1.61+0.2*I44)*J20,2)*D20))</f>
        <v/>
      </c>
      <c r="I61" s="72"/>
      <c r="J61" s="73" t="str">
        <f aca="false">IF(C61="","",IF(J44="Non",0,ROUND(1.2*J20,2)*D20))</f>
        <v/>
      </c>
      <c r="K61" s="72" t="str">
        <f aca="false">IF(C61="","",IF(K44="Non",0,ROUND(1.95*J20,2)*D20))</f>
        <v/>
      </c>
      <c r="L61" s="72" t="str">
        <f aca="false">IF(C61="","",IF(L44="Non",0,ROUND(1.63/0.5*M44*J20,2)*D20))</f>
        <v/>
      </c>
      <c r="M61" s="72"/>
      <c r="N61" s="74" t="n">
        <f aca="false">SUM(D61:M61)</f>
        <v>0</v>
      </c>
      <c r="O61" s="74" t="n">
        <f aca="false">N61*I20</f>
        <v>0</v>
      </c>
      <c r="P61" s="2"/>
      <c r="Q61" s="2"/>
      <c r="R61" s="2"/>
      <c r="AE61" s="1"/>
      <c r="AF61" s="1"/>
      <c r="AG61" s="1"/>
      <c r="AH61" s="1"/>
      <c r="AI61" s="1"/>
      <c r="AMF61" s="0"/>
      <c r="AMG61" s="0"/>
      <c r="AMH61" s="0"/>
      <c r="AMI61" s="0"/>
      <c r="AMJ61" s="0"/>
    </row>
    <row r="62" customFormat="false" ht="15" hidden="false" customHeight="true" outlineLevel="0" collapsed="false">
      <c r="B62" s="70" t="str">
        <f aca="false">IF(B21="","",B21)</f>
        <v/>
      </c>
      <c r="C62" s="71" t="str">
        <f aca="false">IF(C21="","",C21)</f>
        <v/>
      </c>
      <c r="D62" s="72" t="str">
        <f aca="false">IF(C62="","",IF(D45="Non",0,ROUND((0.7*(E21-1)/3+0.7),2)*D21))</f>
        <v/>
      </c>
      <c r="E62" s="72" t="str">
        <f aca="false">IF(C62="","",IF(E45="Non",0,4.5*D21))</f>
        <v/>
      </c>
      <c r="F62" s="72" t="str">
        <f aca="false">IF(C62="","",IF(F45="Non",0,1.5*D21))</f>
        <v/>
      </c>
      <c r="G62" s="72" t="str">
        <f aca="false">IF(C62="","",IF(G45="Non",0,ROUND(1.32*J21,2)*D21))</f>
        <v/>
      </c>
      <c r="H62" s="72" t="str">
        <f aca="false">IF(C62="","",IF(H45="Non",0,ROUND((1.61+0.2*I45)*J21,2)*D21))</f>
        <v/>
      </c>
      <c r="I62" s="72"/>
      <c r="J62" s="73" t="str">
        <f aca="false">IF(C62="","",IF(J45="Non",0,ROUND(1.2*J21,2)*D21))</f>
        <v/>
      </c>
      <c r="K62" s="72" t="str">
        <f aca="false">IF(C62="","",IF(K45="Non",0,ROUND(1.95*J21,2)*D21))</f>
        <v/>
      </c>
      <c r="L62" s="72" t="str">
        <f aca="false">IF(C62="","",IF(L45="Non",0,ROUND(1.63/0.5*M45*J21,2)*D21))</f>
        <v/>
      </c>
      <c r="M62" s="72"/>
      <c r="N62" s="74" t="n">
        <f aca="false">SUM(D62:M62)</f>
        <v>0</v>
      </c>
      <c r="O62" s="74" t="n">
        <f aca="false">N62*I21</f>
        <v>0</v>
      </c>
      <c r="P62" s="2"/>
      <c r="Q62" s="2"/>
      <c r="R62" s="2"/>
      <c r="AE62" s="1"/>
      <c r="AF62" s="1"/>
      <c r="AG62" s="1"/>
      <c r="AH62" s="1"/>
      <c r="AI62" s="1"/>
      <c r="AMF62" s="0"/>
      <c r="AMG62" s="0"/>
      <c r="AMH62" s="0"/>
      <c r="AMI62" s="0"/>
      <c r="AMJ62" s="0"/>
    </row>
    <row r="63" customFormat="false" ht="15" hidden="false" customHeight="true" outlineLevel="0" collapsed="false">
      <c r="B63" s="70" t="str">
        <f aca="false">IF(B22="","",B22)</f>
        <v/>
      </c>
      <c r="C63" s="71" t="str">
        <f aca="false">IF(C22="","",C22)</f>
        <v/>
      </c>
      <c r="D63" s="72" t="str">
        <f aca="false">IF(C63="","",IF(D46="Non",0,ROUND((0.7*(E22-1)/3+0.7),2)*D22))</f>
        <v/>
      </c>
      <c r="E63" s="72" t="str">
        <f aca="false">IF(C63="","",IF(E46="Non",0,4.5*D22))</f>
        <v/>
      </c>
      <c r="F63" s="72" t="str">
        <f aca="false">IF(C63="","",IF(F46="Non",0,1.5*D22))</f>
        <v/>
      </c>
      <c r="G63" s="72" t="str">
        <f aca="false">IF(C63="","",IF(G46="Non",0,ROUND(1.32*J22,2)*D22))</f>
        <v/>
      </c>
      <c r="H63" s="72" t="str">
        <f aca="false">IF(C63="","",IF(H46="Non",0,ROUND((1.61+0.2*I46)*J22,2)*D22))</f>
        <v/>
      </c>
      <c r="I63" s="72"/>
      <c r="J63" s="73" t="str">
        <f aca="false">IF(C63="","",IF(J46="Non",0,ROUND(1.2*J22,2)*D22))</f>
        <v/>
      </c>
      <c r="K63" s="72" t="str">
        <f aca="false">IF(C63="","",IF(K46="Non",0,ROUND(1.95*J22,2)*D22))</f>
        <v/>
      </c>
      <c r="L63" s="72" t="str">
        <f aca="false">IF(C63="","",IF(L46="Non",0,ROUND(1.63/0.5*M46*J22,2)*D22))</f>
        <v/>
      </c>
      <c r="M63" s="72"/>
      <c r="N63" s="74" t="n">
        <f aca="false">SUM(D63:M63)</f>
        <v>0</v>
      </c>
      <c r="O63" s="74" t="n">
        <f aca="false">N63*I22</f>
        <v>0</v>
      </c>
      <c r="P63" s="2"/>
      <c r="Q63" s="2"/>
      <c r="R63" s="2"/>
      <c r="AE63" s="1"/>
      <c r="AF63" s="1"/>
      <c r="AG63" s="1"/>
      <c r="AH63" s="1"/>
      <c r="AI63" s="1"/>
      <c r="AMF63" s="0"/>
      <c r="AMG63" s="0"/>
      <c r="AMH63" s="0"/>
      <c r="AMI63" s="0"/>
      <c r="AMJ63" s="0"/>
    </row>
    <row r="64" customFormat="false" ht="15" hidden="false" customHeight="true" outlineLevel="0" collapsed="false">
      <c r="B64" s="70" t="str">
        <f aca="false">IF(B23="","",B23)</f>
        <v/>
      </c>
      <c r="C64" s="71" t="str">
        <f aca="false">IF(C23="","",C23)</f>
        <v/>
      </c>
      <c r="D64" s="72" t="str">
        <f aca="false">IF(C64="","",IF(D47="Non",0,ROUND((0.7*(E23-1)/3+0.7),2)*D23))</f>
        <v/>
      </c>
      <c r="E64" s="72" t="str">
        <f aca="false">IF(C64="","",IF(E47="Non",0,4.5*D23))</f>
        <v/>
      </c>
      <c r="F64" s="72" t="str">
        <f aca="false">IF(C64="","",IF(F47="Non",0,1.5*D23))</f>
        <v/>
      </c>
      <c r="G64" s="72" t="str">
        <f aca="false">IF(C64="","",IF(G47="Non",0,ROUND(1.32*J23,2)*D23))</f>
        <v/>
      </c>
      <c r="H64" s="72" t="str">
        <f aca="false">IF(C64="","",IF(H47="Non",0,ROUND((1.61+0.2*I47)*J23,2)*D23))</f>
        <v/>
      </c>
      <c r="I64" s="72"/>
      <c r="J64" s="73" t="str">
        <f aca="false">IF(C64="","",IF(J47="Non",0,ROUND(1.2*J23,2)*D23))</f>
        <v/>
      </c>
      <c r="K64" s="72" t="str">
        <f aca="false">IF(C64="","",IF(K47="Non",0,ROUND(1.95*J23,2)*D23))</f>
        <v/>
      </c>
      <c r="L64" s="72" t="str">
        <f aca="false">IF(C64="","",IF(L47="Non",0,ROUND(1.63/0.5*M47*J23,2)*D23))</f>
        <v/>
      </c>
      <c r="M64" s="72"/>
      <c r="N64" s="74" t="n">
        <f aca="false">SUM(D64:M64)</f>
        <v>0</v>
      </c>
      <c r="O64" s="74" t="n">
        <f aca="false">N64*I23</f>
        <v>0</v>
      </c>
      <c r="P64" s="2"/>
      <c r="Q64" s="2"/>
      <c r="R64" s="2"/>
      <c r="AE64" s="1"/>
      <c r="AF64" s="1"/>
      <c r="AG64" s="1"/>
      <c r="AH64" s="1"/>
      <c r="AI64" s="1"/>
      <c r="AMF64" s="0"/>
      <c r="AMG64" s="0"/>
      <c r="AMH64" s="0"/>
      <c r="AMI64" s="0"/>
      <c r="AMJ64" s="0"/>
    </row>
    <row r="65" customFormat="false" ht="15" hidden="false" customHeight="true" outlineLevel="0" collapsed="false">
      <c r="B65" s="70" t="str">
        <f aca="false">IF(B24="","",B24)</f>
        <v/>
      </c>
      <c r="C65" s="71" t="str">
        <f aca="false">IF(C24="","",C24)</f>
        <v/>
      </c>
      <c r="D65" s="72" t="str">
        <f aca="false">IF(C65="","",IF(D48="Non",0,ROUND((0.7*(E24-1)/3+0.7),2)*D24))</f>
        <v/>
      </c>
      <c r="E65" s="72" t="str">
        <f aca="false">IF(C65="","",IF(E48="Non",0,4.5*D24))</f>
        <v/>
      </c>
      <c r="F65" s="72" t="str">
        <f aca="false">IF(C65="","",IF(F48="Non",0,1.5*D24))</f>
        <v/>
      </c>
      <c r="G65" s="72" t="str">
        <f aca="false">IF(C65="","",IF(G48="Non",0,ROUND(1.32*J24,2)*D24))</f>
        <v/>
      </c>
      <c r="H65" s="72" t="str">
        <f aca="false">IF(C65="","",IF(H48="Non",0,ROUND((1.61+0.2*I48)*J24,2)*D24))</f>
        <v/>
      </c>
      <c r="I65" s="72"/>
      <c r="J65" s="73" t="str">
        <f aca="false">IF(C65="","",IF(J48="Non",0,ROUND(1.2*J24,2)*D24))</f>
        <v/>
      </c>
      <c r="K65" s="72" t="str">
        <f aca="false">IF(C65="","",IF(K48="Non",0,ROUND(1.95*J24,2)*D24))</f>
        <v/>
      </c>
      <c r="L65" s="72" t="str">
        <f aca="false">IF(C65="","",IF(L48="Non",0,ROUND(1.63/0.5*M48*J24,2)*D24))</f>
        <v/>
      </c>
      <c r="M65" s="72"/>
      <c r="N65" s="74" t="n">
        <f aca="false">SUM(D65:M65)</f>
        <v>0</v>
      </c>
      <c r="O65" s="74" t="n">
        <f aca="false">N65*I24</f>
        <v>0</v>
      </c>
      <c r="P65" s="2"/>
      <c r="Q65" s="2"/>
      <c r="R65" s="2"/>
      <c r="AE65" s="1"/>
      <c r="AF65" s="1"/>
      <c r="AG65" s="1"/>
      <c r="AH65" s="1"/>
      <c r="AI65" s="1"/>
      <c r="AMF65" s="0"/>
      <c r="AMG65" s="0"/>
      <c r="AMH65" s="0"/>
      <c r="AMI65" s="0"/>
      <c r="AMJ65" s="0"/>
    </row>
    <row r="66" customFormat="false" ht="15" hidden="false" customHeight="true" outlineLevel="0" collapsed="false">
      <c r="B66" s="70" t="str">
        <f aca="false">IF(B25="","",B25)</f>
        <v/>
      </c>
      <c r="C66" s="71" t="str">
        <f aca="false">IF(C25="","",C25)</f>
        <v/>
      </c>
      <c r="D66" s="72" t="str">
        <f aca="false">IF(C66="","",IF(D49="Non",0,ROUND((0.7*(E25-1)/3+0.7),2)*D25))</f>
        <v/>
      </c>
      <c r="E66" s="72" t="str">
        <f aca="false">IF(C66="","",IF(E49="Non",0,4.5*D25))</f>
        <v/>
      </c>
      <c r="F66" s="72" t="str">
        <f aca="false">IF(C66="","",IF(F49="Non",0,1.5*D25))</f>
        <v/>
      </c>
      <c r="G66" s="72" t="str">
        <f aca="false">IF(C66="","",IF(G49="Non",0,ROUND(1.32*J25,2)*D25))</f>
        <v/>
      </c>
      <c r="H66" s="72" t="str">
        <f aca="false">IF(C66="","",IF(H49="Non",0,ROUND((1.61+0.2*I49)*J25,2)*D25))</f>
        <v/>
      </c>
      <c r="I66" s="72"/>
      <c r="J66" s="73" t="str">
        <f aca="false">IF(C66="","",IF(J49="Non",0,ROUND(1.2*J25,2)*D25))</f>
        <v/>
      </c>
      <c r="K66" s="72" t="str">
        <f aca="false">IF(C66="","",IF(K49="Non",0,ROUND(1.95*J25,2)*D25))</f>
        <v/>
      </c>
      <c r="L66" s="72" t="str">
        <f aca="false">IF(C66="","",IF(L49="Non",0,ROUND(1.63/0.5*M49*J25,2)*D25))</f>
        <v/>
      </c>
      <c r="M66" s="72"/>
      <c r="N66" s="74" t="n">
        <f aca="false">SUM(D66:M66)</f>
        <v>0</v>
      </c>
      <c r="O66" s="74" t="n">
        <f aca="false">N66*I25</f>
        <v>0</v>
      </c>
      <c r="P66" s="2"/>
      <c r="Q66" s="2"/>
      <c r="R66" s="2"/>
      <c r="AE66" s="1"/>
      <c r="AF66" s="1"/>
      <c r="AG66" s="1"/>
      <c r="AH66" s="1"/>
      <c r="AI66" s="1"/>
      <c r="AMF66" s="0"/>
      <c r="AMG66" s="0"/>
      <c r="AMH66" s="0"/>
      <c r="AMI66" s="0"/>
      <c r="AMJ66" s="0"/>
    </row>
    <row r="67" customFormat="false" ht="18" hidden="false" customHeight="true" outlineLevel="0" collapsed="false">
      <c r="B67" s="75" t="s">
        <v>48</v>
      </c>
      <c r="C67" s="76"/>
      <c r="D67" s="77" t="n">
        <f aca="false">SUM(D57:D66)</f>
        <v>420</v>
      </c>
      <c r="E67" s="77" t="n">
        <f aca="false">SUM(E57:E66)</f>
        <v>2700</v>
      </c>
      <c r="F67" s="77" t="n">
        <f aca="false">SUM(F57:F66)</f>
        <v>900</v>
      </c>
      <c r="G67" s="77" t="n">
        <f aca="false">SUM(G57:G66)</f>
        <v>792</v>
      </c>
      <c r="H67" s="77" t="n">
        <f aca="false">SUM(H57:H66)</f>
        <v>1086</v>
      </c>
      <c r="I67" s="77"/>
      <c r="J67" s="77" t="n">
        <f aca="false">SUM(J57:J66)</f>
        <v>720</v>
      </c>
      <c r="K67" s="77" t="n">
        <f aca="false">SUM(K57:K66)</f>
        <v>1170</v>
      </c>
      <c r="L67" s="77" t="n">
        <f aca="false">SUM(L57:L66)</f>
        <v>978</v>
      </c>
      <c r="M67" s="77"/>
      <c r="N67" s="77" t="n">
        <f aca="false">SUM(N57:N66)</f>
        <v>8766</v>
      </c>
      <c r="O67" s="77" t="n">
        <f aca="false">SUM(O57:O66)</f>
        <v>7889.4</v>
      </c>
      <c r="P67" s="2"/>
      <c r="Q67" s="2"/>
      <c r="R67" s="2"/>
      <c r="AE67" s="1"/>
      <c r="AF67" s="1"/>
      <c r="AG67" s="1"/>
      <c r="AH67" s="1"/>
      <c r="AI67" s="1"/>
      <c r="AMF67" s="0"/>
      <c r="AMG67" s="0"/>
      <c r="AMH67" s="0"/>
      <c r="AMI67" s="0"/>
      <c r="AMJ67" s="0"/>
    </row>
    <row r="68" s="9" customFormat="true" ht="12.8" hidden="false" customHeight="false" outlineLevel="0" collapsed="false"/>
    <row r="69" s="9" customFormat="true" ht="13.8" hidden="false" customHeight="false" outlineLevel="0" collapsed="false">
      <c r="AMB69" s="0"/>
      <c r="AMC69" s="0"/>
      <c r="AMD69" s="0"/>
      <c r="AME69" s="0"/>
      <c r="AMF69" s="0"/>
      <c r="AMG69" s="0"/>
      <c r="AMH69" s="0"/>
      <c r="AMI69" s="0"/>
      <c r="AMJ69" s="0"/>
    </row>
    <row r="70" s="2" customFormat="true" ht="13.8" hidden="false" customHeight="false" outlineLevel="0" collapsed="false">
      <c r="AMB70" s="0"/>
      <c r="AMC70" s="0"/>
      <c r="AMD70" s="0"/>
      <c r="AME70" s="0"/>
      <c r="AMF70" s="0"/>
      <c r="AMG70" s="0"/>
      <c r="AMH70" s="0"/>
      <c r="AMI70" s="0"/>
      <c r="AMJ70" s="0"/>
    </row>
    <row r="71" s="2" customFormat="true" ht="15" hidden="false" customHeight="false" outlineLevel="0" collapsed="false">
      <c r="B71" s="15" t="s">
        <v>49</v>
      </c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2" customFormat="true" ht="13.8" hidden="false" customHeight="false" outlineLevel="0" collapsed="false">
      <c r="D72" s="78"/>
      <c r="J72" s="79"/>
      <c r="AMC72" s="0"/>
      <c r="AMD72" s="0"/>
      <c r="AME72" s="0"/>
      <c r="AMF72" s="0"/>
      <c r="AMG72" s="0"/>
      <c r="AMH72" s="0"/>
      <c r="AMI72" s="0"/>
      <c r="AMJ72" s="0"/>
    </row>
    <row r="73" s="2" customFormat="true" ht="58.7" hidden="false" customHeight="true" outlineLevel="0" collapsed="false">
      <c r="B73" s="80" t="s">
        <v>50</v>
      </c>
      <c r="C73" s="80" t="s">
        <v>51</v>
      </c>
      <c r="K73" s="79" t="s">
        <v>52</v>
      </c>
      <c r="AMB73" s="0"/>
      <c r="AMC73" s="0"/>
      <c r="AMD73" s="0"/>
      <c r="AME73" s="0"/>
      <c r="AMF73" s="0"/>
      <c r="AMG73" s="0"/>
      <c r="AMH73" s="0"/>
      <c r="AMI73" s="0"/>
      <c r="AMJ73" s="0"/>
    </row>
    <row r="74" s="2" customFormat="true" ht="65.9" hidden="false" customHeight="true" outlineLevel="0" collapsed="false">
      <c r="B74" s="22" t="s">
        <v>53</v>
      </c>
      <c r="C74" s="80"/>
      <c r="K74" s="79" t="s">
        <v>54</v>
      </c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2" customFormat="true" ht="21.4" hidden="false" customHeight="true" outlineLevel="0" collapsed="false">
      <c r="B75" s="81" t="n">
        <v>1</v>
      </c>
      <c r="C75" s="82" t="n">
        <f aca="false">IF(B75="","",(B75*$O$67))</f>
        <v>7889.4</v>
      </c>
      <c r="J75" s="79"/>
      <c r="K75" s="79"/>
      <c r="AMD75" s="0"/>
      <c r="AME75" s="0"/>
      <c r="AMF75" s="0"/>
      <c r="AMG75" s="0"/>
      <c r="AMH75" s="0"/>
      <c r="AMI75" s="0"/>
      <c r="AMJ75" s="0"/>
    </row>
    <row r="76" customFormat="false" ht="13.8" hidden="false" customHeight="false" outlineLevel="0" collapsed="false">
      <c r="B76" s="2"/>
      <c r="C76" s="2"/>
      <c r="D76" s="2"/>
      <c r="E76" s="2"/>
      <c r="F76" s="2"/>
      <c r="G76" s="2"/>
      <c r="H76" s="2"/>
      <c r="I76" s="2"/>
      <c r="J76" s="2"/>
      <c r="K76" s="79" t="s">
        <v>55</v>
      </c>
      <c r="L76" s="2"/>
      <c r="M76" s="2"/>
      <c r="N76" s="2"/>
      <c r="O76" s="2"/>
      <c r="P76" s="2"/>
      <c r="Q76" s="2"/>
      <c r="R76" s="2"/>
    </row>
    <row r="77" customFormat="false" ht="13.8" hidden="false" customHeight="false" outlineLevel="0" collapsed="false">
      <c r="B77" s="2"/>
      <c r="C77" s="2"/>
      <c r="D77" s="2"/>
      <c r="E77" s="2"/>
      <c r="F77" s="2"/>
      <c r="G77" s="2"/>
      <c r="H77" s="2"/>
      <c r="I77" s="2"/>
      <c r="J77" s="2"/>
      <c r="K77" s="2"/>
      <c r="L77" s="0"/>
      <c r="M77" s="79"/>
      <c r="N77" s="79"/>
      <c r="O77" s="79"/>
      <c r="P77" s="79"/>
      <c r="Q77" s="2"/>
      <c r="R77" s="2"/>
    </row>
    <row r="78" customFormat="false" ht="13.8" hidden="false" customHeight="false" outlineLevel="0" collapsed="false">
      <c r="B78" s="2"/>
      <c r="C78" s="2"/>
      <c r="D78" s="2"/>
      <c r="E78" s="2"/>
      <c r="F78" s="2"/>
      <c r="G78" s="2"/>
      <c r="H78" s="2"/>
      <c r="I78" s="2"/>
      <c r="J78" s="2"/>
      <c r="K78" s="79"/>
      <c r="L78" s="79"/>
      <c r="M78" s="79"/>
      <c r="N78" s="79"/>
      <c r="O78" s="2"/>
      <c r="P78" s="2"/>
      <c r="Q78" s="2"/>
      <c r="R78" s="2"/>
      <c r="AH78" s="1"/>
      <c r="AI78" s="1"/>
      <c r="AMI78" s="0"/>
      <c r="AMJ78" s="0"/>
    </row>
    <row r="79" customFormat="false" ht="13.8" hidden="false" customHeight="false" outlineLevel="0" collapsed="false">
      <c r="B79" s="2"/>
      <c r="C79" s="2"/>
      <c r="D79" s="2"/>
      <c r="E79" s="2"/>
      <c r="F79" s="2"/>
      <c r="G79" s="2"/>
      <c r="H79" s="2"/>
      <c r="I79" s="2"/>
      <c r="J79" s="2"/>
      <c r="K79" s="79"/>
      <c r="L79" s="79"/>
      <c r="M79" s="79"/>
      <c r="N79" s="79"/>
      <c r="O79" s="2"/>
      <c r="P79" s="2"/>
      <c r="Q79" s="2"/>
      <c r="R79" s="2"/>
      <c r="AH79" s="1"/>
      <c r="AI79" s="1"/>
      <c r="AMI79" s="0"/>
      <c r="AMJ79" s="0"/>
    </row>
    <row r="80" customFormat="false" ht="13.8" hidden="false" customHeight="false" outlineLevel="0" collapsed="false">
      <c r="B80" s="2"/>
      <c r="C80" s="2"/>
      <c r="D80" s="2"/>
      <c r="E80" s="2"/>
      <c r="F80" s="2"/>
      <c r="G80" s="2"/>
      <c r="H80" s="2"/>
      <c r="I80" s="2"/>
      <c r="J80" s="2"/>
      <c r="K80" s="79"/>
      <c r="L80" s="79"/>
      <c r="M80" s="79"/>
      <c r="N80" s="79"/>
      <c r="O80" s="2"/>
      <c r="P80" s="2"/>
      <c r="Q80" s="2"/>
      <c r="R80" s="2"/>
      <c r="AH80" s="1"/>
      <c r="AI80" s="1"/>
      <c r="AMI80" s="0"/>
      <c r="AMJ80" s="0"/>
    </row>
    <row r="81" customFormat="false" ht="13.8" hidden="false" customHeight="false" outlineLevel="0" collapsed="false">
      <c r="B81" s="2"/>
      <c r="C81" s="2"/>
      <c r="D81" s="2"/>
      <c r="E81" s="2"/>
      <c r="F81" s="2"/>
      <c r="G81" s="2"/>
      <c r="H81" s="2"/>
      <c r="I81" s="2"/>
      <c r="J81" s="2"/>
      <c r="K81" s="79"/>
      <c r="L81" s="2"/>
      <c r="M81" s="2"/>
      <c r="N81" s="2"/>
      <c r="O81" s="2"/>
      <c r="P81" s="2"/>
      <c r="Q81" s="2"/>
      <c r="R81" s="2"/>
      <c r="AH81" s="1"/>
      <c r="AI81" s="1"/>
      <c r="AMI81" s="0"/>
      <c r="AMJ81" s="0"/>
    </row>
    <row r="82" customFormat="false" ht="13.8" hidden="false" customHeight="false" outlineLevel="0" collapsed="false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AH82" s="1"/>
      <c r="AI82" s="1"/>
      <c r="AMI82" s="0"/>
      <c r="AMJ82" s="0"/>
    </row>
    <row r="83" customFormat="false" ht="12.8" hidden="false" customHeight="false" outlineLevel="0" collapsed="false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customFormat="false" ht="12.8" hidden="false" customHeight="false" outlineLevel="0" collapsed="false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customFormat="false" ht="12.8" hidden="false" customHeight="false" outlineLevel="0" collapsed="false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customFormat="false" ht="12.8" hidden="false" customHeight="false" outlineLevel="0" collapsed="false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customFormat="false" ht="12.8" hidden="false" customHeight="false" outlineLevel="0" collapsed="false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customFormat="false" ht="12.8" hidden="false" customHeight="false" outlineLevel="0" collapsed="false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customFormat="false" ht="12.8" hidden="false" customHeight="false" outlineLevel="0" collapsed="false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customFormat="false" ht="12.8" hidden="false" customHeight="false" outlineLevel="0" collapsed="false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customFormat="false" ht="12.8" hidden="false" customHeight="false" outlineLevel="0" collapsed="false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customFormat="false" ht="12.8" hidden="false" customHeight="false" outlineLevel="0" collapsed="false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sheetProtection sheet="true" objects="true" scenarios="true"/>
  <mergeCells count="44">
    <mergeCell ref="B1:M1"/>
    <mergeCell ref="B3:N3"/>
    <mergeCell ref="A5:S5"/>
    <mergeCell ref="B6:S6"/>
    <mergeCell ref="C7:F7"/>
    <mergeCell ref="B14:C14"/>
    <mergeCell ref="D14:J14"/>
    <mergeCell ref="B38:C38"/>
    <mergeCell ref="H38:I38"/>
    <mergeCell ref="L38:M38"/>
    <mergeCell ref="B55:C55"/>
    <mergeCell ref="D55:D56"/>
    <mergeCell ref="E55:E56"/>
    <mergeCell ref="F55:F56"/>
    <mergeCell ref="G55:G56"/>
    <mergeCell ref="H55:I56"/>
    <mergeCell ref="J55:J56"/>
    <mergeCell ref="K55:K56"/>
    <mergeCell ref="L55:M56"/>
    <mergeCell ref="N55:N56"/>
    <mergeCell ref="O55:O56"/>
    <mergeCell ref="H57:I57"/>
    <mergeCell ref="L57:M57"/>
    <mergeCell ref="H58:I58"/>
    <mergeCell ref="L58:M58"/>
    <mergeCell ref="H59:I59"/>
    <mergeCell ref="L59:M59"/>
    <mergeCell ref="H60:I60"/>
    <mergeCell ref="L60:M60"/>
    <mergeCell ref="H61:I61"/>
    <mergeCell ref="L61:M61"/>
    <mergeCell ref="H62:I62"/>
    <mergeCell ref="L62:M62"/>
    <mergeCell ref="H63:I63"/>
    <mergeCell ref="L63:M63"/>
    <mergeCell ref="H64:I64"/>
    <mergeCell ref="L64:M64"/>
    <mergeCell ref="H65:I65"/>
    <mergeCell ref="L65:M65"/>
    <mergeCell ref="H66:I66"/>
    <mergeCell ref="L66:M66"/>
    <mergeCell ref="H67:I67"/>
    <mergeCell ref="L67:M67"/>
    <mergeCell ref="C73:C74"/>
  </mergeCells>
  <dataValidations count="1">
    <dataValidation allowBlank="true" operator="equal" showDropDown="false" showErrorMessage="true" showInputMessage="true" sqref="D40:H49 J40:L49" type="list">
      <formula1>"Oui,Non"</formula1>
      <formula2>0</formula2>
    </dataValidation>
  </dataValidations>
  <printOptions headings="false" gridLines="false" gridLinesSet="true" horizontalCentered="false" verticalCentered="false"/>
  <pageMargins left="0.433333333333333" right="0.433333333333333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0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2" zoomScaleNormal="72" zoomScalePageLayoutView="100" workbookViewId="0">
      <selection pane="topLeft" activeCell="K11" activeCellId="0" sqref="K11"/>
    </sheetView>
  </sheetViews>
  <sheetFormatPr defaultRowHeight="12.8"/>
  <cols>
    <col collapsed="false" hidden="true" max="1" min="1" style="1" width="0"/>
    <col collapsed="false" hidden="false" max="2" min="2" style="1" width="19.9591836734694"/>
    <col collapsed="false" hidden="false" max="3" min="3" style="1" width="17.1326530612245"/>
    <col collapsed="false" hidden="false" max="4" min="4" style="1" width="17.7908163265306"/>
    <col collapsed="false" hidden="false" max="5" min="5" style="1" width="13.0408163265306"/>
    <col collapsed="false" hidden="false" max="6" min="6" style="1" width="20.1122448979592"/>
    <col collapsed="false" hidden="false" max="7" min="7" style="1" width="17.7908163265306"/>
    <col collapsed="false" hidden="false" max="8" min="8" style="1" width="17.5918367346939"/>
    <col collapsed="false" hidden="false" max="9" min="9" style="1" width="17.3163265306122"/>
    <col collapsed="false" hidden="false" max="10" min="10" style="1" width="15.0204081632653"/>
    <col collapsed="false" hidden="false" max="11" min="11" style="1" width="21.1020408163265"/>
    <col collapsed="false" hidden="false" max="18" min="12" style="1" width="12.1479591836735"/>
    <col collapsed="false" hidden="false" max="19" min="19" style="2" width="14.4438775510204"/>
    <col collapsed="false" hidden="false" max="20" min="20" style="2" width="19.4387755102041"/>
    <col collapsed="false" hidden="false" max="21" min="21" style="2" width="24.1632653061224"/>
    <col collapsed="false" hidden="false" max="22" min="22" style="2" width="11.3418367346939"/>
    <col collapsed="false" hidden="false" max="23" min="23" style="2" width="14.4438775510204"/>
    <col collapsed="false" hidden="false" max="24" min="24" style="2" width="13.2295918367347"/>
    <col collapsed="false" hidden="false" max="35" min="25" style="2" width="11.2040816326531"/>
    <col collapsed="false" hidden="false" max="1023" min="36" style="1" width="11.2040816326531"/>
    <col collapsed="false" hidden="false" max="1025" min="1024" style="0" width="11.2040816326531"/>
  </cols>
  <sheetData>
    <row r="1" s="83" customFormat="true" ht="39.4" hidden="false" customHeight="true" outlineLevel="0" collapsed="false">
      <c r="B1" s="84" t="s">
        <v>56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5"/>
      <c r="O1" s="85"/>
      <c r="P1" s="85"/>
      <c r="Q1" s="85"/>
      <c r="R1" s="85"/>
      <c r="S1" s="85"/>
      <c r="AMJ1" s="0"/>
    </row>
    <row r="2" s="83" customFormat="true" ht="15" hidden="false" customHeight="false" outlineLevel="0" collapsed="false">
      <c r="B2" s="86" t="s">
        <v>2</v>
      </c>
      <c r="C2" s="86"/>
      <c r="D2" s="86"/>
      <c r="E2" s="86"/>
      <c r="F2" s="86"/>
      <c r="G2" s="86"/>
      <c r="H2" s="86"/>
      <c r="I2" s="86"/>
      <c r="J2" s="87"/>
      <c r="K2" s="88"/>
      <c r="L2" s="88"/>
      <c r="M2" s="88"/>
      <c r="N2" s="88"/>
      <c r="O2" s="88"/>
      <c r="P2" s="88"/>
      <c r="Q2" s="88"/>
      <c r="R2" s="88"/>
      <c r="AMJ2" s="0"/>
    </row>
    <row r="3" s="83" customFormat="true" ht="15" hidden="false" customHeight="true" outlineLevel="0" collapsed="false">
      <c r="A3" s="89" t="s">
        <v>57</v>
      </c>
      <c r="B3" s="90"/>
      <c r="C3" s="90"/>
      <c r="D3" s="90"/>
      <c r="E3" s="90"/>
      <c r="F3" s="90"/>
      <c r="G3" s="90"/>
      <c r="H3" s="90"/>
      <c r="I3" s="90"/>
      <c r="J3" s="90"/>
      <c r="K3" s="89"/>
      <c r="L3" s="89"/>
      <c r="M3" s="89"/>
      <c r="N3" s="89"/>
      <c r="O3" s="89"/>
      <c r="P3" s="89"/>
      <c r="Q3" s="89"/>
      <c r="R3" s="89"/>
      <c r="S3" s="89"/>
      <c r="T3" s="89"/>
      <c r="AMJ3" s="0"/>
    </row>
    <row r="4" s="83" customFormat="true" ht="10.1" hidden="false" customHeight="true" outlineLevel="0" collapsed="false">
      <c r="A4" s="90"/>
      <c r="B4" s="91"/>
      <c r="C4" s="91"/>
      <c r="D4" s="91"/>
      <c r="E4" s="91"/>
      <c r="F4" s="91"/>
      <c r="G4" s="91"/>
      <c r="H4" s="91"/>
      <c r="I4" s="91"/>
      <c r="J4" s="91"/>
      <c r="K4" s="88"/>
      <c r="L4" s="88"/>
      <c r="M4" s="88"/>
      <c r="N4" s="88"/>
      <c r="O4" s="88"/>
      <c r="P4" s="88"/>
      <c r="Q4" s="88"/>
      <c r="R4" s="88"/>
      <c r="AMJ4" s="0"/>
    </row>
    <row r="5" s="83" customFormat="true" ht="10.1" hidden="false" customHeight="true" outlineLevel="0" collapsed="false">
      <c r="A5" s="89" t="s">
        <v>58</v>
      </c>
      <c r="B5" s="91"/>
      <c r="C5" s="91"/>
      <c r="D5" s="91"/>
      <c r="E5" s="91"/>
      <c r="F5" s="91"/>
      <c r="G5" s="91"/>
      <c r="H5" s="91"/>
      <c r="I5" s="91"/>
      <c r="J5" s="91"/>
      <c r="K5" s="89"/>
      <c r="L5" s="89"/>
      <c r="M5" s="89"/>
      <c r="N5" s="89"/>
      <c r="O5" s="89"/>
      <c r="P5" s="89"/>
      <c r="Q5" s="89"/>
      <c r="R5" s="89"/>
      <c r="S5" s="89"/>
      <c r="AMJ5" s="0"/>
    </row>
    <row r="6" s="83" customFormat="true" ht="12.8" hidden="false" customHeight="false" outlineLevel="0" collapsed="false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AMJ6" s="0"/>
    </row>
    <row r="7" s="83" customFormat="true" ht="26.45" hidden="false" customHeight="true" outlineLevel="0" collapsed="false">
      <c r="A7" s="88"/>
      <c r="B7" s="92" t="s">
        <v>3</v>
      </c>
      <c r="C7" s="11"/>
      <c r="D7" s="11"/>
      <c r="E7" s="11"/>
      <c r="F7" s="11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AMJ7" s="0"/>
    </row>
    <row r="8" s="83" customFormat="true" ht="12.8" hidden="false" customHeight="false" outlineLevel="0" collapsed="false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AMJ8" s="0"/>
    </row>
    <row r="9" s="83" customFormat="true" ht="12.8" hidden="false" customHeight="false" outlineLevel="0" collapsed="false">
      <c r="A9" s="88"/>
      <c r="B9" s="93"/>
      <c r="C9" s="83" t="s">
        <v>59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AMJ9" s="0"/>
    </row>
    <row r="10" s="83" customFormat="true" ht="12.8" hidden="false" customHeight="false" outlineLevel="0" collapsed="false">
      <c r="A10" s="88"/>
      <c r="B10" s="94"/>
      <c r="C10" s="83" t="s">
        <v>60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AMJ10" s="0"/>
    </row>
    <row r="11" s="2" customFormat="true" ht="12.8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AMJ11" s="0"/>
    </row>
    <row r="12" s="2" customFormat="true" ht="17.35" hidden="false" customHeight="false" outlineLevel="0" collapsed="false">
      <c r="A12" s="1"/>
      <c r="B12" s="95" t="s">
        <v>61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AMJ12" s="0"/>
    </row>
    <row r="13" s="2" customFormat="true" ht="12.8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AMJ13" s="0"/>
    </row>
    <row r="14" s="2" customFormat="true" ht="12.8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AMJ14" s="0"/>
    </row>
    <row r="15" s="2" customFormat="true" ht="13.4" hidden="false" customHeight="false" outlineLevel="0" collapsed="false">
      <c r="A15" s="1"/>
      <c r="B15" s="15" t="s">
        <v>62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AMJ15" s="0"/>
    </row>
    <row r="16" s="2" customFormat="true" ht="6" hidden="false" customHeight="tru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AMJ16" s="0"/>
    </row>
    <row r="17" s="20" customFormat="true" ht="40.5" hidden="false" customHeight="true" outlineLevel="0" collapsed="false">
      <c r="A17" s="16"/>
      <c r="B17" s="96" t="s">
        <v>7</v>
      </c>
      <c r="C17" s="96"/>
      <c r="D17" s="96" t="s">
        <v>63</v>
      </c>
      <c r="E17" s="96"/>
      <c r="F17" s="96"/>
      <c r="G17" s="96"/>
      <c r="H17" s="96"/>
      <c r="I17" s="96"/>
      <c r="J17" s="97" t="s">
        <v>9</v>
      </c>
      <c r="K17" s="97" t="s"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MJ17" s="0"/>
    </row>
    <row r="18" customFormat="false" ht="52.9" hidden="false" customHeight="true" outlineLevel="0" collapsed="false">
      <c r="A18" s="21"/>
      <c r="B18" s="22" t="s">
        <v>11</v>
      </c>
      <c r="C18" s="22" t="s">
        <v>64</v>
      </c>
      <c r="D18" s="22" t="s">
        <v>65</v>
      </c>
      <c r="E18" s="22" t="s">
        <v>16</v>
      </c>
      <c r="F18" s="22" t="s">
        <v>66</v>
      </c>
      <c r="G18" s="22" t="s">
        <v>67</v>
      </c>
      <c r="H18" s="22" t="s">
        <v>68</v>
      </c>
      <c r="I18" s="23" t="s">
        <v>18</v>
      </c>
      <c r="J18" s="24" t="s">
        <v>69</v>
      </c>
      <c r="K18" s="24" t="s">
        <v>21</v>
      </c>
      <c r="L18" s="0"/>
      <c r="M18" s="0"/>
      <c r="N18" s="2"/>
      <c r="O18" s="2"/>
      <c r="P18" s="2"/>
      <c r="Q18" s="2"/>
      <c r="R18" s="2"/>
      <c r="AJ18" s="2"/>
      <c r="AK18" s="2"/>
      <c r="AL18" s="2"/>
    </row>
    <row r="19" customFormat="false" ht="16.2" hidden="false" customHeight="true" outlineLevel="0" collapsed="false">
      <c r="B19" s="25" t="s">
        <v>22</v>
      </c>
      <c r="C19" s="26" t="s">
        <v>70</v>
      </c>
      <c r="D19" s="25" t="n">
        <v>1180</v>
      </c>
      <c r="E19" s="27" t="n">
        <v>7</v>
      </c>
      <c r="F19" s="98" t="n">
        <f aca="false">IF(OR(D19="",E19=""),"",D19/E19)</f>
        <v>168.571428571429</v>
      </c>
      <c r="G19" s="27" t="n">
        <v>7</v>
      </c>
      <c r="H19" s="99" t="n">
        <f aca="false">IF(F19="","",F19+G19)</f>
        <v>175.571428571429</v>
      </c>
      <c r="I19" s="100" t="n">
        <v>0.5</v>
      </c>
      <c r="J19" s="32" t="n">
        <f aca="false">IF(G19="","",D19/1000)</f>
        <v>1.18</v>
      </c>
      <c r="K19" s="33" t="s">
        <v>71</v>
      </c>
      <c r="L19" s="0"/>
      <c r="M19" s="2"/>
      <c r="N19" s="2"/>
      <c r="O19" s="2"/>
      <c r="P19" s="2"/>
      <c r="Q19" s="2"/>
      <c r="R19" s="2"/>
      <c r="AJ19" s="2"/>
      <c r="AK19" s="2"/>
    </row>
    <row r="20" customFormat="false" ht="16.2" hidden="false" customHeight="true" outlineLevel="0" collapsed="false">
      <c r="B20" s="25"/>
      <c r="C20" s="26"/>
      <c r="D20" s="25"/>
      <c r="E20" s="27"/>
      <c r="F20" s="98" t="str">
        <f aca="false">IF(OR(D20="",E20=""),"",D20/E20)</f>
        <v/>
      </c>
      <c r="G20" s="27"/>
      <c r="H20" s="99" t="str">
        <f aca="false">IF(F20="","",F20+G20)</f>
        <v/>
      </c>
      <c r="I20" s="101"/>
      <c r="J20" s="32" t="str">
        <f aca="false">IF(G20="","",D20/1000)</f>
        <v/>
      </c>
      <c r="K20" s="33"/>
      <c r="L20" s="0"/>
      <c r="M20" s="2"/>
      <c r="N20" s="2"/>
      <c r="O20" s="2"/>
      <c r="P20" s="2"/>
      <c r="Q20" s="2"/>
      <c r="R20" s="2"/>
      <c r="AJ20" s="2"/>
      <c r="AK20" s="2"/>
    </row>
    <row r="21" customFormat="false" ht="16.2" hidden="false" customHeight="true" outlineLevel="0" collapsed="false">
      <c r="B21" s="25"/>
      <c r="C21" s="26"/>
      <c r="D21" s="25"/>
      <c r="E21" s="27"/>
      <c r="F21" s="98" t="str">
        <f aca="false">IF(OR(D21="",E21=""),"",D21/E21)</f>
        <v/>
      </c>
      <c r="G21" s="27"/>
      <c r="H21" s="99" t="str">
        <f aca="false">IF(F21="","",F21+G21)</f>
        <v/>
      </c>
      <c r="I21" s="101"/>
      <c r="J21" s="32" t="str">
        <f aca="false">IF(G21="","",D21/1000)</f>
        <v/>
      </c>
      <c r="K21" s="33"/>
      <c r="L21" s="0"/>
      <c r="M21" s="2"/>
      <c r="N21" s="2"/>
      <c r="O21" s="2"/>
      <c r="P21" s="2"/>
      <c r="Q21" s="2"/>
      <c r="R21" s="2"/>
      <c r="AJ21" s="2"/>
      <c r="AK21" s="2"/>
    </row>
    <row r="22" customFormat="false" ht="16.2" hidden="false" customHeight="true" outlineLevel="0" collapsed="false">
      <c r="B22" s="25"/>
      <c r="C22" s="26"/>
      <c r="D22" s="25"/>
      <c r="E22" s="27"/>
      <c r="F22" s="98" t="str">
        <f aca="false">IF(OR(D22="",E22=""),"",D22/E22)</f>
        <v/>
      </c>
      <c r="G22" s="27"/>
      <c r="H22" s="99" t="str">
        <f aca="false">IF(F22="","",F22+G22)</f>
        <v/>
      </c>
      <c r="I22" s="101"/>
      <c r="J22" s="32" t="str">
        <f aca="false">IF(G22="","",D22/1000)</f>
        <v/>
      </c>
      <c r="K22" s="33"/>
      <c r="L22" s="0"/>
      <c r="M22" s="2"/>
      <c r="N22" s="2"/>
      <c r="O22" s="2"/>
      <c r="P22" s="2"/>
      <c r="Q22" s="2"/>
      <c r="R22" s="2"/>
      <c r="AJ22" s="2"/>
      <c r="AK22" s="2"/>
    </row>
    <row r="23" customFormat="false" ht="16.2" hidden="false" customHeight="true" outlineLevel="0" collapsed="false">
      <c r="B23" s="25"/>
      <c r="C23" s="26"/>
      <c r="D23" s="25"/>
      <c r="E23" s="27"/>
      <c r="F23" s="98" t="str">
        <f aca="false">IF(OR(D23="",E23=""),"",D23/E23)</f>
        <v/>
      </c>
      <c r="G23" s="27"/>
      <c r="H23" s="99" t="str">
        <f aca="false">IF(F23="","",F23+G23)</f>
        <v/>
      </c>
      <c r="I23" s="101"/>
      <c r="J23" s="32" t="str">
        <f aca="false">IF(G23="","",D23/1000)</f>
        <v/>
      </c>
      <c r="K23" s="33"/>
      <c r="L23" s="0"/>
      <c r="M23" s="2"/>
      <c r="N23" s="2"/>
      <c r="O23" s="2"/>
      <c r="P23" s="2"/>
      <c r="Q23" s="2"/>
      <c r="R23" s="2"/>
      <c r="AJ23" s="2"/>
      <c r="AK23" s="2"/>
    </row>
    <row r="24" customFormat="false" ht="16.2" hidden="false" customHeight="true" outlineLevel="0" collapsed="false">
      <c r="B24" s="25"/>
      <c r="C24" s="26"/>
      <c r="D24" s="25"/>
      <c r="E24" s="27"/>
      <c r="F24" s="98" t="str">
        <f aca="false">IF(OR(D24="",E24=""),"",D24/E24)</f>
        <v/>
      </c>
      <c r="G24" s="27"/>
      <c r="H24" s="99" t="str">
        <f aca="false">IF(F24="","",F24+G24)</f>
        <v/>
      </c>
      <c r="I24" s="101"/>
      <c r="J24" s="32" t="str">
        <f aca="false">IF(G24="","",D24/1000)</f>
        <v/>
      </c>
      <c r="K24" s="33"/>
      <c r="L24" s="0"/>
      <c r="M24" s="2"/>
      <c r="N24" s="2"/>
      <c r="O24" s="2"/>
      <c r="P24" s="2"/>
      <c r="Q24" s="2"/>
      <c r="R24" s="2"/>
      <c r="AJ24" s="2"/>
      <c r="AK24" s="2"/>
    </row>
    <row r="25" customFormat="false" ht="13.8" hidden="false" customHeight="false" outlineLevel="0" collapsed="false">
      <c r="B25" s="34"/>
      <c r="C25" s="35"/>
      <c r="D25" s="25"/>
      <c r="E25" s="27"/>
      <c r="F25" s="98" t="str">
        <f aca="false">IF(OR(D25="",E25=""),"",D25/E25)</f>
        <v/>
      </c>
      <c r="G25" s="27"/>
      <c r="H25" s="99" t="str">
        <f aca="false">IF(F25="","",F25+G25)</f>
        <v/>
      </c>
      <c r="I25" s="101"/>
      <c r="J25" s="32" t="str">
        <f aca="false">IF(G25="","",D25/1000)</f>
        <v/>
      </c>
      <c r="K25" s="33"/>
      <c r="L25" s="0"/>
      <c r="M25" s="2"/>
      <c r="N25" s="2"/>
      <c r="O25" s="2"/>
      <c r="P25" s="2"/>
      <c r="Q25" s="2"/>
      <c r="R25" s="2"/>
      <c r="AJ25" s="2"/>
      <c r="AK25" s="2"/>
    </row>
    <row r="26" customFormat="false" ht="13.8" hidden="false" customHeight="false" outlineLevel="0" collapsed="false">
      <c r="B26" s="34"/>
      <c r="C26" s="35"/>
      <c r="D26" s="34"/>
      <c r="E26" s="11"/>
      <c r="F26" s="98" t="str">
        <f aca="false">IF(OR(D26="",E26=""),"",D26/E26)</f>
        <v/>
      </c>
      <c r="G26" s="11"/>
      <c r="H26" s="99" t="str">
        <f aca="false">IF(F26="","",F26+G26)</f>
        <v/>
      </c>
      <c r="I26" s="101"/>
      <c r="J26" s="32" t="str">
        <f aca="false">IF(G26="","",D26/1000)</f>
        <v/>
      </c>
      <c r="K26" s="33"/>
      <c r="L26" s="0"/>
      <c r="M26" s="2"/>
      <c r="N26" s="2"/>
      <c r="O26" s="2"/>
      <c r="P26" s="2"/>
      <c r="Q26" s="2"/>
      <c r="R26" s="2"/>
      <c r="AJ26" s="2"/>
      <c r="AK26" s="2"/>
    </row>
    <row r="27" customFormat="false" ht="13.8" hidden="false" customHeight="false" outlineLevel="0" collapsed="false">
      <c r="B27" s="34"/>
      <c r="C27" s="35"/>
      <c r="D27" s="34"/>
      <c r="E27" s="11"/>
      <c r="F27" s="98" t="str">
        <f aca="false">IF(OR(D27="",E27=""),"",D27/E27)</f>
        <v/>
      </c>
      <c r="G27" s="11"/>
      <c r="H27" s="99" t="str">
        <f aca="false">IF(F27="","",F27+G27)</f>
        <v/>
      </c>
      <c r="I27" s="101"/>
      <c r="J27" s="32" t="str">
        <f aca="false">IF(G27="","",D27/1000)</f>
        <v/>
      </c>
      <c r="K27" s="33"/>
      <c r="L27" s="0"/>
      <c r="M27" s="2"/>
      <c r="N27" s="2"/>
      <c r="O27" s="2"/>
      <c r="P27" s="2"/>
      <c r="Q27" s="2"/>
      <c r="R27" s="2"/>
      <c r="AJ27" s="2"/>
      <c r="AK27" s="2"/>
    </row>
    <row r="28" customFormat="false" ht="13.8" hidden="false" customHeight="false" outlineLevel="0" collapsed="false">
      <c r="B28" s="102"/>
      <c r="C28" s="103"/>
      <c r="D28" s="102"/>
      <c r="E28" s="37"/>
      <c r="F28" s="98" t="str">
        <f aca="false">IF(OR(D28="",E28=""),"",D28/E28)</f>
        <v/>
      </c>
      <c r="G28" s="37"/>
      <c r="H28" s="99" t="str">
        <f aca="false">IF(F28="","",F28+G28)</f>
        <v/>
      </c>
      <c r="I28" s="101"/>
      <c r="J28" s="32" t="str">
        <f aca="false">IF(G28="","",D28/1000)</f>
        <v/>
      </c>
      <c r="K28" s="33"/>
      <c r="L28" s="0"/>
      <c r="M28" s="2"/>
      <c r="N28" s="2"/>
      <c r="O28" s="2"/>
      <c r="P28" s="2"/>
      <c r="Q28" s="2"/>
      <c r="R28" s="2"/>
      <c r="AJ28" s="2"/>
      <c r="AK28" s="2"/>
    </row>
    <row r="29" s="39" customFormat="true" ht="18" hidden="false" customHeight="true" outlineLevel="0" collapsed="false">
      <c r="B29" s="42" t="s">
        <v>48</v>
      </c>
      <c r="C29" s="43"/>
      <c r="D29" s="42" t="n">
        <f aca="false">SUM(D19:D28)</f>
        <v>1180</v>
      </c>
      <c r="E29" s="42"/>
      <c r="F29" s="104" t="n">
        <f aca="false">SUM(F19:F28)</f>
        <v>168.571428571429</v>
      </c>
      <c r="G29" s="42" t="n">
        <f aca="false">SUM(G19:G28)</f>
        <v>7</v>
      </c>
      <c r="H29" s="104" t="n">
        <f aca="false">SUM(H19:H28)</f>
        <v>175.571428571429</v>
      </c>
      <c r="I29" s="105"/>
      <c r="J29" s="42" t="n">
        <f aca="false">SUM(J19:J28)</f>
        <v>1.18</v>
      </c>
      <c r="K29" s="42"/>
      <c r="L29" s="0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MJ29" s="0"/>
    </row>
    <row r="30" s="2" customFormat="true" ht="12.8" hidden="false" customHeight="false" outlineLevel="0" collapsed="false">
      <c r="AMJ30" s="0"/>
    </row>
    <row r="31" s="2" customFormat="true" ht="12.8" hidden="false" customHeight="false" outlineLevel="0" collapsed="false">
      <c r="AMJ31" s="0"/>
    </row>
    <row r="32" s="2" customFormat="true" ht="13.4" hidden="false" customHeight="false" outlineLevel="0" collapsed="false">
      <c r="B32" s="15" t="s">
        <v>72</v>
      </c>
      <c r="AMJ32" s="0"/>
    </row>
    <row r="33" s="2" customFormat="true" ht="6" hidden="false" customHeight="true" outlineLevel="0" collapsed="false">
      <c r="B33" s="1"/>
      <c r="AMJ33" s="0"/>
    </row>
    <row r="34" s="2" customFormat="true" ht="12.8" hidden="false" customHeight="false" outlineLevel="0" collapsed="false">
      <c r="B34" s="106" t="s">
        <v>73</v>
      </c>
      <c r="AMJ34" s="0"/>
    </row>
    <row r="35" s="2" customFormat="true" ht="12.8" hidden="false" customHeight="false" outlineLevel="0" collapsed="false">
      <c r="B35" s="107" t="s">
        <v>74</v>
      </c>
      <c r="AMJ35" s="0"/>
    </row>
    <row r="36" s="2" customFormat="true" ht="12.8" hidden="false" customHeight="false" outlineLevel="0" collapsed="false">
      <c r="B36" s="1"/>
      <c r="AMJ36" s="0"/>
    </row>
    <row r="37" s="52" customFormat="true" ht="66.75" hidden="false" customHeight="true" outlineLevel="0" collapsed="false">
      <c r="A37" s="49"/>
      <c r="B37" s="96" t="s">
        <v>7</v>
      </c>
      <c r="C37" s="96"/>
      <c r="D37" s="108" t="s">
        <v>75</v>
      </c>
      <c r="E37" s="109" t="s">
        <v>34</v>
      </c>
      <c r="F37" s="109" t="s">
        <v>35</v>
      </c>
      <c r="G37" s="108" t="s">
        <v>36</v>
      </c>
      <c r="H37" s="109" t="s">
        <v>37</v>
      </c>
      <c r="I37" s="80" t="s">
        <v>76</v>
      </c>
      <c r="J37" s="2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MJ37" s="0"/>
    </row>
    <row r="38" s="1" customFormat="true" ht="30.4" hidden="false" customHeight="true" outlineLevel="0" collapsed="false">
      <c r="A38" s="53"/>
      <c r="B38" s="22" t="s">
        <v>11</v>
      </c>
      <c r="C38" s="22" t="s">
        <v>64</v>
      </c>
      <c r="D38" s="22" t="s">
        <v>38</v>
      </c>
      <c r="E38" s="22" t="s">
        <v>38</v>
      </c>
      <c r="F38" s="22" t="s">
        <v>38</v>
      </c>
      <c r="G38" s="22" t="s">
        <v>38</v>
      </c>
      <c r="H38" s="22" t="s">
        <v>38</v>
      </c>
      <c r="I38" s="22" t="s">
        <v>38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AMJ38" s="0"/>
    </row>
    <row r="39" s="61" customFormat="true" ht="12.8" hidden="false" customHeight="false" outlineLevel="0" collapsed="false">
      <c r="A39" s="55"/>
      <c r="B39" s="56" t="str">
        <f aca="false">IF(B19="","",B19)</f>
        <v>1.5</v>
      </c>
      <c r="C39" s="56" t="str">
        <f aca="false">IF(C19="","",C19)</f>
        <v>A1</v>
      </c>
      <c r="D39" s="57" t="s">
        <v>77</v>
      </c>
      <c r="E39" s="57" t="s">
        <v>42</v>
      </c>
      <c r="F39" s="57" t="s">
        <v>42</v>
      </c>
      <c r="G39" s="57" t="s">
        <v>42</v>
      </c>
      <c r="H39" s="57" t="s">
        <v>42</v>
      </c>
      <c r="I39" s="57" t="s">
        <v>42</v>
      </c>
      <c r="J39" s="2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AMJ39" s="0"/>
    </row>
    <row r="40" s="61" customFormat="true" ht="12.8" hidden="false" customHeight="false" outlineLevel="0" collapsed="false">
      <c r="A40" s="55"/>
      <c r="B40" s="56" t="str">
        <f aca="false">IF(B20="","",B20)</f>
        <v/>
      </c>
      <c r="C40" s="56" t="str">
        <f aca="false">IF(C20="","",C20)</f>
        <v/>
      </c>
      <c r="D40" s="57"/>
      <c r="E40" s="57"/>
      <c r="F40" s="57"/>
      <c r="G40" s="57"/>
      <c r="H40" s="57"/>
      <c r="I40" s="57"/>
      <c r="J40" s="2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AMJ40" s="0"/>
    </row>
    <row r="41" s="61" customFormat="true" ht="12.8" hidden="false" customHeight="false" outlineLevel="0" collapsed="false">
      <c r="A41" s="55"/>
      <c r="B41" s="56" t="str">
        <f aca="false">IF(B21="","",B21)</f>
        <v/>
      </c>
      <c r="C41" s="56" t="str">
        <f aca="false">IF(C21="","",C21)</f>
        <v/>
      </c>
      <c r="D41" s="57"/>
      <c r="E41" s="57"/>
      <c r="F41" s="57"/>
      <c r="G41" s="57"/>
      <c r="H41" s="57"/>
      <c r="I41" s="57"/>
      <c r="J41" s="2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AMJ41" s="0"/>
    </row>
    <row r="42" s="61" customFormat="true" ht="12.8" hidden="false" customHeight="false" outlineLevel="0" collapsed="false">
      <c r="A42" s="55"/>
      <c r="B42" s="56" t="str">
        <f aca="false">IF(B22="","",B22)</f>
        <v/>
      </c>
      <c r="C42" s="56" t="str">
        <f aca="false">IF(C22="","",C22)</f>
        <v/>
      </c>
      <c r="D42" s="57"/>
      <c r="E42" s="57"/>
      <c r="F42" s="57"/>
      <c r="G42" s="57"/>
      <c r="H42" s="57"/>
      <c r="I42" s="57"/>
      <c r="J42" s="2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AMJ42" s="0"/>
    </row>
    <row r="43" s="61" customFormat="true" ht="12.8" hidden="false" customHeight="false" outlineLevel="0" collapsed="false">
      <c r="A43" s="55"/>
      <c r="B43" s="56" t="str">
        <f aca="false">IF(B23="","",B23)</f>
        <v/>
      </c>
      <c r="C43" s="56" t="str">
        <f aca="false">IF(C23="","",C23)</f>
        <v/>
      </c>
      <c r="D43" s="57"/>
      <c r="E43" s="57"/>
      <c r="F43" s="57"/>
      <c r="G43" s="57"/>
      <c r="H43" s="57"/>
      <c r="I43" s="57"/>
      <c r="J43" s="2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AMJ43" s="0"/>
    </row>
    <row r="44" customFormat="false" ht="12.8" hidden="false" customHeight="false" outlineLevel="0" collapsed="false">
      <c r="A44" s="62"/>
      <c r="B44" s="56" t="str">
        <f aca="false">IF(B24="","",B24)</f>
        <v/>
      </c>
      <c r="C44" s="56" t="str">
        <f aca="false">IF(C24="","",C24)</f>
        <v/>
      </c>
      <c r="D44" s="57"/>
      <c r="E44" s="57"/>
      <c r="F44" s="57"/>
      <c r="G44" s="110"/>
      <c r="H44" s="110"/>
      <c r="I44" s="110"/>
      <c r="J44" s="2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customFormat="false" ht="12.8" hidden="false" customHeight="false" outlineLevel="0" collapsed="false">
      <c r="A45" s="62"/>
      <c r="B45" s="56" t="str">
        <f aca="false">IF(B25="","",B25)</f>
        <v/>
      </c>
      <c r="C45" s="56" t="str">
        <f aca="false">IF(C25="","",C25)</f>
        <v/>
      </c>
      <c r="D45" s="57"/>
      <c r="E45" s="57"/>
      <c r="F45" s="57"/>
      <c r="G45" s="110"/>
      <c r="H45" s="110"/>
      <c r="I45" s="110"/>
      <c r="J45" s="2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customFormat="false" ht="12.8" hidden="false" customHeight="false" outlineLevel="0" collapsed="false">
      <c r="A46" s="62"/>
      <c r="B46" s="56" t="str">
        <f aca="false">IF(B26="","",B26)</f>
        <v/>
      </c>
      <c r="C46" s="56" t="str">
        <f aca="false">IF(C26="","",C26)</f>
        <v/>
      </c>
      <c r="D46" s="57"/>
      <c r="E46" s="57"/>
      <c r="F46" s="57"/>
      <c r="G46" s="110"/>
      <c r="H46" s="110"/>
      <c r="I46" s="110"/>
      <c r="J46" s="2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customFormat="false" ht="12.8" hidden="false" customHeight="false" outlineLevel="0" collapsed="false">
      <c r="A47" s="62"/>
      <c r="B47" s="56" t="str">
        <f aca="false">IF(B27="","",B27)</f>
        <v/>
      </c>
      <c r="C47" s="56" t="str">
        <f aca="false">IF(C27="","",C27)</f>
        <v/>
      </c>
      <c r="D47" s="57"/>
      <c r="E47" s="57"/>
      <c r="F47" s="57"/>
      <c r="G47" s="110"/>
      <c r="H47" s="110"/>
      <c r="I47" s="110"/>
      <c r="J47" s="2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customFormat="false" ht="12.8" hidden="false" customHeight="false" outlineLevel="0" collapsed="false">
      <c r="A48" s="63"/>
      <c r="B48" s="56" t="str">
        <f aca="false">IF(B28="","",B28)</f>
        <v/>
      </c>
      <c r="C48" s="56" t="str">
        <f aca="false">IF(C28="","",C28)</f>
        <v/>
      </c>
      <c r="D48" s="57"/>
      <c r="E48" s="57"/>
      <c r="F48" s="57"/>
      <c r="G48" s="110"/>
      <c r="H48" s="111"/>
      <c r="I48" s="111"/>
      <c r="J48" s="2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="2" customFormat="true" ht="12.8" hidden="false" customHeight="false" outlineLevel="0" collapsed="false">
      <c r="AMJ49" s="0"/>
    </row>
    <row r="50" s="2" customFormat="true" ht="12.8" hidden="false" customHeight="false" outlineLevel="0" collapsed="false">
      <c r="AMJ50" s="0"/>
    </row>
    <row r="51" s="2" customFormat="true" ht="12.8" hidden="false" customHeight="false" outlineLevel="0" collapsed="false">
      <c r="AMJ51" s="0"/>
    </row>
    <row r="52" s="2" customFormat="true" ht="13.4" hidden="false" customHeight="false" outlineLevel="0" collapsed="false">
      <c r="B52" s="15" t="s">
        <v>78</v>
      </c>
      <c r="AMJ52" s="0"/>
    </row>
    <row r="53" s="2" customFormat="true" ht="6" hidden="false" customHeight="true" outlineLevel="0" collapsed="false">
      <c r="B53" s="1"/>
      <c r="AMJ53" s="0"/>
    </row>
    <row r="54" customFormat="false" ht="27" hidden="false" customHeight="true" outlineLevel="0" collapsed="false">
      <c r="A54" s="64"/>
      <c r="B54" s="112" t="s">
        <v>7</v>
      </c>
      <c r="C54" s="112"/>
      <c r="D54" s="113" t="s">
        <v>79</v>
      </c>
      <c r="E54" s="109" t="s">
        <v>34</v>
      </c>
      <c r="F54" s="109" t="s">
        <v>35</v>
      </c>
      <c r="G54" s="113" t="s">
        <v>36</v>
      </c>
      <c r="H54" s="113" t="s">
        <v>37</v>
      </c>
      <c r="I54" s="114" t="s">
        <v>80</v>
      </c>
      <c r="J54" s="115" t="s">
        <v>81</v>
      </c>
      <c r="K54" s="68" t="s">
        <v>82</v>
      </c>
      <c r="L54" s="2"/>
      <c r="M54" s="2"/>
      <c r="N54" s="2"/>
      <c r="O54" s="2"/>
      <c r="P54" s="2"/>
      <c r="Q54" s="2"/>
      <c r="R54" s="2"/>
      <c r="AMF54" s="0"/>
      <c r="AMG54" s="0"/>
      <c r="AMH54" s="0"/>
      <c r="AMI54" s="0"/>
    </row>
    <row r="55" customFormat="false" ht="44.1" hidden="false" customHeight="true" outlineLevel="0" collapsed="false">
      <c r="A55" s="53"/>
      <c r="B55" s="69" t="s">
        <v>11</v>
      </c>
      <c r="C55" s="22" t="s">
        <v>83</v>
      </c>
      <c r="D55" s="113"/>
      <c r="E55" s="113"/>
      <c r="F55" s="113"/>
      <c r="G55" s="113"/>
      <c r="H55" s="113"/>
      <c r="I55" s="114"/>
      <c r="J55" s="115"/>
      <c r="K55" s="115"/>
      <c r="L55" s="2"/>
      <c r="M55" s="2"/>
      <c r="N55" s="2"/>
      <c r="O55" s="2"/>
      <c r="P55" s="2"/>
      <c r="Q55" s="2"/>
      <c r="R55" s="2"/>
      <c r="AMF55" s="0"/>
      <c r="AMG55" s="0"/>
      <c r="AMH55" s="0"/>
      <c r="AMI55" s="0"/>
    </row>
    <row r="56" customFormat="false" ht="15" hidden="false" customHeight="true" outlineLevel="0" collapsed="false">
      <c r="B56" s="116" t="str">
        <f aca="false">IF(B19="","",B19)</f>
        <v>1.5</v>
      </c>
      <c r="C56" s="56" t="str">
        <f aca="false">IF(C19="","",C19)</f>
        <v>A1</v>
      </c>
      <c r="D56" s="117" t="n">
        <f aca="false">IF(C56="","",IF(D39="Non",0,ROUND(4.01*H19,2)))</f>
        <v>0</v>
      </c>
      <c r="E56" s="117" t="n">
        <f aca="false">IF(C56="","",IF(E39="Non",0,ROUND(2.56*H19,2)))</f>
        <v>449.46</v>
      </c>
      <c r="F56" s="117" t="n">
        <f aca="false">IF(D56="","",IF(F39="Non",0,ROUND(2.65*H19,2)))</f>
        <v>465.26</v>
      </c>
      <c r="G56" s="117" t="n">
        <f aca="false">IF(C56="","",IF(G39="Non",0,ROUND(2.65*H19,2)))</f>
        <v>465.26</v>
      </c>
      <c r="H56" s="117" t="n">
        <f aca="false">IF(C56="","",IF(H39="Non",0,ROUND(8.45*H19,2)))</f>
        <v>1483.58</v>
      </c>
      <c r="I56" s="117" t="n">
        <f aca="false">IF(C56="","",IF(I39="Non",0,ROUND(23.6*H19,2)))</f>
        <v>4143.49</v>
      </c>
      <c r="J56" s="118" t="n">
        <f aca="false">SUM(D56:I56)</f>
        <v>7007.05</v>
      </c>
      <c r="K56" s="118" t="n">
        <f aca="false">IF(OR(J56="", I19=""),"",J56*I19)</f>
        <v>3503.525</v>
      </c>
      <c r="L56" s="2"/>
      <c r="M56" s="2"/>
      <c r="N56" s="2"/>
      <c r="O56" s="2"/>
      <c r="P56" s="2"/>
      <c r="Q56" s="2"/>
      <c r="R56" s="2"/>
      <c r="AMF56" s="0"/>
      <c r="AMG56" s="0"/>
      <c r="AMH56" s="0"/>
      <c r="AMI56" s="0"/>
    </row>
    <row r="57" customFormat="false" ht="15" hidden="false" customHeight="true" outlineLevel="0" collapsed="false">
      <c r="B57" s="116" t="str">
        <f aca="false">IF(B20="","",B20)</f>
        <v/>
      </c>
      <c r="C57" s="56" t="str">
        <f aca="false">IF(C20="","",C20)</f>
        <v/>
      </c>
      <c r="D57" s="117" t="str">
        <f aca="false">IF(C57="","",IF(D40="Non",0,ROUND(4.01*H20,2)))</f>
        <v/>
      </c>
      <c r="E57" s="117" t="str">
        <f aca="false">IF(C57="","",IF(E40="Non",0,ROUND(2.56*H20,2)))</f>
        <v/>
      </c>
      <c r="F57" s="117" t="str">
        <f aca="false">IF(D57="","",IF(F40="Non",0,ROUND(2.65*H20,2)))</f>
        <v/>
      </c>
      <c r="G57" s="117" t="str">
        <f aca="false">IF(C57="","",IF(G40="Non",0,ROUND(2.65*H20,2)))</f>
        <v/>
      </c>
      <c r="H57" s="117" t="str">
        <f aca="false">IF(C57="","",IF(H40="Non",0,ROUND(8.45*H20,2)))</f>
        <v/>
      </c>
      <c r="I57" s="117" t="str">
        <f aca="false">IF(C57="","",IF(I40="Non",0,ROUND(23.6*H20,2)))</f>
        <v/>
      </c>
      <c r="J57" s="118" t="n">
        <f aca="false">SUM(D57:I57)</f>
        <v>0</v>
      </c>
      <c r="K57" s="118" t="str">
        <f aca="false">IF(OR(J57="", I20=""),"",J57*I20)</f>
        <v/>
      </c>
      <c r="L57" s="2"/>
      <c r="M57" s="2"/>
      <c r="N57" s="2"/>
      <c r="O57" s="2"/>
      <c r="P57" s="2"/>
      <c r="Q57" s="2"/>
      <c r="R57" s="2"/>
      <c r="AMF57" s="0"/>
      <c r="AMG57" s="0"/>
      <c r="AMH57" s="0"/>
      <c r="AMI57" s="0"/>
    </row>
    <row r="58" customFormat="false" ht="15" hidden="false" customHeight="true" outlineLevel="0" collapsed="false">
      <c r="B58" s="116" t="str">
        <f aca="false">IF(B21="","",B21)</f>
        <v/>
      </c>
      <c r="C58" s="56" t="str">
        <f aca="false">IF(C21="","",C21)</f>
        <v/>
      </c>
      <c r="D58" s="117" t="str">
        <f aca="false">IF(C58="","",IF(D41="Non",0,ROUND(4.01*H21,2)))</f>
        <v/>
      </c>
      <c r="E58" s="117" t="str">
        <f aca="false">IF(C58="","",IF(E41="Non",0,ROUND(2.56*H21,2)))</f>
        <v/>
      </c>
      <c r="F58" s="117" t="str">
        <f aca="false">IF(D58="","",IF(F41="Non",0,ROUND(2.65*H21,2)))</f>
        <v/>
      </c>
      <c r="G58" s="117" t="str">
        <f aca="false">IF(C58="","",IF(G41="Non",0,ROUND(2.65*H21,2)))</f>
        <v/>
      </c>
      <c r="H58" s="117" t="str">
        <f aca="false">IF(C58="","",IF(H41="Non",0,ROUND(8.45*H21,2)))</f>
        <v/>
      </c>
      <c r="I58" s="117" t="str">
        <f aca="false">IF(C58="","",IF(I41="Non",0,ROUND(23.6*H21,2)))</f>
        <v/>
      </c>
      <c r="J58" s="118" t="n">
        <f aca="false">SUM(D58:I58)</f>
        <v>0</v>
      </c>
      <c r="K58" s="118" t="str">
        <f aca="false">IF(OR(J58="", I21=""),"",J58*I21)</f>
        <v/>
      </c>
      <c r="L58" s="2"/>
      <c r="M58" s="2"/>
      <c r="N58" s="2"/>
      <c r="O58" s="2"/>
      <c r="P58" s="2"/>
      <c r="Q58" s="2"/>
      <c r="R58" s="2"/>
      <c r="AMF58" s="0"/>
      <c r="AMG58" s="0"/>
      <c r="AMH58" s="0"/>
      <c r="AMI58" s="0"/>
    </row>
    <row r="59" customFormat="false" ht="15" hidden="false" customHeight="true" outlineLevel="0" collapsed="false">
      <c r="B59" s="116" t="str">
        <f aca="false">IF(B22="","",B22)</f>
        <v/>
      </c>
      <c r="C59" s="56" t="str">
        <f aca="false">IF(C22="","",C22)</f>
        <v/>
      </c>
      <c r="D59" s="117" t="str">
        <f aca="false">IF(C59="","",IF(D42="Non",0,ROUND(4.01*H22,2)))</f>
        <v/>
      </c>
      <c r="E59" s="117" t="str">
        <f aca="false">IF(C59="","",IF(E42="Non",0,ROUND(2.56*H22,2)))</f>
        <v/>
      </c>
      <c r="F59" s="117" t="str">
        <f aca="false">IF(D59="","",IF(F42="Non",0,ROUND(2.65*H22,2)))</f>
        <v/>
      </c>
      <c r="G59" s="117" t="str">
        <f aca="false">IF(C59="","",IF(G42="Non",0,ROUND(2.65*H22,2)))</f>
        <v/>
      </c>
      <c r="H59" s="117" t="str">
        <f aca="false">IF(C59="","",IF(H42="Non",0,ROUND(8.45*H22,2)))</f>
        <v/>
      </c>
      <c r="I59" s="117" t="str">
        <f aca="false">IF(C59="","",IF(I42="Non",0,ROUND(23.6*H22,2)))</f>
        <v/>
      </c>
      <c r="J59" s="118" t="n">
        <f aca="false">SUM(D59:I59)</f>
        <v>0</v>
      </c>
      <c r="K59" s="118" t="str">
        <f aca="false">IF(OR(J59="", I22=""),"",J59*I22)</f>
        <v/>
      </c>
      <c r="L59" s="2"/>
      <c r="M59" s="2"/>
      <c r="N59" s="2"/>
      <c r="O59" s="2"/>
      <c r="P59" s="2"/>
      <c r="Q59" s="2"/>
      <c r="R59" s="2"/>
      <c r="AMF59" s="0"/>
      <c r="AMG59" s="0"/>
      <c r="AMH59" s="0"/>
      <c r="AMI59" s="0"/>
    </row>
    <row r="60" customFormat="false" ht="15" hidden="false" customHeight="true" outlineLevel="0" collapsed="false">
      <c r="B60" s="116" t="str">
        <f aca="false">IF(B23="","",B23)</f>
        <v/>
      </c>
      <c r="C60" s="56" t="str">
        <f aca="false">IF(C23="","",C23)</f>
        <v/>
      </c>
      <c r="D60" s="117" t="str">
        <f aca="false">IF(C60="","",IF(D43="Non",0,ROUND(4.01*H23,2)))</f>
        <v/>
      </c>
      <c r="E60" s="117" t="str">
        <f aca="false">IF(C60="","",IF(E43="Non",0,ROUND(2.56*H23,2)))</f>
        <v/>
      </c>
      <c r="F60" s="117" t="str">
        <f aca="false">IF(D60="","",IF(F43="Non",0,ROUND(2.65*H23,2)))</f>
        <v/>
      </c>
      <c r="G60" s="117" t="str">
        <f aca="false">IF(C60="","",IF(G43="Non",0,ROUND(2.65*H23,2)))</f>
        <v/>
      </c>
      <c r="H60" s="117" t="str">
        <f aca="false">IF(C60="","",IF(H43="Non",0,ROUND(8.45*H23,2)))</f>
        <v/>
      </c>
      <c r="I60" s="117" t="str">
        <f aca="false">IF(C60="","",IF(I43="Non",0,ROUND(23.6*H23,2)))</f>
        <v/>
      </c>
      <c r="J60" s="118" t="n">
        <f aca="false">SUM(D60:I60)</f>
        <v>0</v>
      </c>
      <c r="K60" s="118" t="str">
        <f aca="false">IF(OR(J60="", I23=""),"",J60*I23)</f>
        <v/>
      </c>
      <c r="L60" s="2"/>
      <c r="M60" s="2"/>
      <c r="N60" s="2"/>
      <c r="O60" s="2"/>
      <c r="P60" s="2"/>
      <c r="Q60" s="2"/>
      <c r="R60" s="2"/>
      <c r="AMF60" s="0"/>
      <c r="AMG60" s="0"/>
      <c r="AMH60" s="0"/>
      <c r="AMI60" s="0"/>
    </row>
    <row r="61" customFormat="false" ht="15" hidden="false" customHeight="true" outlineLevel="0" collapsed="false">
      <c r="B61" s="116" t="str">
        <f aca="false">IF(B24="","",B24)</f>
        <v/>
      </c>
      <c r="C61" s="56" t="str">
        <f aca="false">IF(C24="","",C24)</f>
        <v/>
      </c>
      <c r="D61" s="117" t="str">
        <f aca="false">IF(C61="","",IF(D44="Non",0,ROUND(4.01*H24,2)))</f>
        <v/>
      </c>
      <c r="E61" s="117" t="str">
        <f aca="false">IF(C61="","",IF(E44="Non",0,ROUND(2.56*H24,2)))</f>
        <v/>
      </c>
      <c r="F61" s="117" t="str">
        <f aca="false">IF(D61="","",IF(F44="Non",0,ROUND(2.65*H24,2)))</f>
        <v/>
      </c>
      <c r="G61" s="117" t="str">
        <f aca="false">IF(C61="","",IF(G44="Non",0,ROUND(2.65*H24,2)))</f>
        <v/>
      </c>
      <c r="H61" s="117" t="str">
        <f aca="false">IF(C61="","",IF(H44="Non",0,ROUND(8.45*H24,2)))</f>
        <v/>
      </c>
      <c r="I61" s="117" t="str">
        <f aca="false">IF(C61="","",IF(I44="Non",0,ROUND(23.6*H24,2)))</f>
        <v/>
      </c>
      <c r="J61" s="118" t="n">
        <f aca="false">SUM(D61:I61)</f>
        <v>0</v>
      </c>
      <c r="K61" s="118" t="str">
        <f aca="false">IF(OR(J61="", I24=""),"",J61*I24)</f>
        <v/>
      </c>
      <c r="L61" s="2"/>
      <c r="M61" s="2"/>
      <c r="N61" s="2"/>
      <c r="O61" s="2"/>
      <c r="P61" s="2"/>
      <c r="Q61" s="2"/>
      <c r="R61" s="2"/>
      <c r="AMF61" s="0"/>
      <c r="AMG61" s="0"/>
      <c r="AMH61" s="0"/>
      <c r="AMI61" s="0"/>
    </row>
    <row r="62" customFormat="false" ht="15" hidden="false" customHeight="true" outlineLevel="0" collapsed="false">
      <c r="B62" s="116" t="str">
        <f aca="false">IF(B25="","",B25)</f>
        <v/>
      </c>
      <c r="C62" s="56" t="str">
        <f aca="false">IF(C25="","",C25)</f>
        <v/>
      </c>
      <c r="D62" s="117" t="str">
        <f aca="false">IF(C62="","",IF(D45="Non",0,ROUND(4.01*H25,2)))</f>
        <v/>
      </c>
      <c r="E62" s="117" t="str">
        <f aca="false">IF(C62="","",IF(E45="Non",0,ROUND(2.56*H25,2)))</f>
        <v/>
      </c>
      <c r="F62" s="117" t="str">
        <f aca="false">IF(D62="","",IF(F45="Non",0,ROUND(2.65*H25,2)))</f>
        <v/>
      </c>
      <c r="G62" s="117" t="str">
        <f aca="false">IF(C62="","",IF(G45="Non",0,ROUND(2.65*H25,2)))</f>
        <v/>
      </c>
      <c r="H62" s="117" t="str">
        <f aca="false">IF(C62="","",IF(H45="Non",0,ROUND(8.45*H25,2)))</f>
        <v/>
      </c>
      <c r="I62" s="117" t="str">
        <f aca="false">IF(C62="","",IF(I45="Non",0,ROUND(23.6*H25,2)))</f>
        <v/>
      </c>
      <c r="J62" s="118" t="n">
        <f aca="false">SUM(D62:I62)</f>
        <v>0</v>
      </c>
      <c r="K62" s="118" t="str">
        <f aca="false">IF(OR(J62="", I25=""),"",J62*I25)</f>
        <v/>
      </c>
      <c r="L62" s="2"/>
      <c r="M62" s="2"/>
      <c r="N62" s="2"/>
      <c r="O62" s="2"/>
      <c r="P62" s="2"/>
      <c r="Q62" s="2"/>
      <c r="R62" s="2"/>
      <c r="AMF62" s="0"/>
      <c r="AMG62" s="0"/>
      <c r="AMH62" s="0"/>
      <c r="AMI62" s="0"/>
    </row>
    <row r="63" customFormat="false" ht="15" hidden="false" customHeight="true" outlineLevel="0" collapsed="false">
      <c r="B63" s="116" t="str">
        <f aca="false">IF(B26="","",B26)</f>
        <v/>
      </c>
      <c r="C63" s="56" t="str">
        <f aca="false">IF(C26="","",C26)</f>
        <v/>
      </c>
      <c r="D63" s="117" t="str">
        <f aca="false">IF(C63="","",IF(D46="Non",0,ROUND(4.01*H26,2)))</f>
        <v/>
      </c>
      <c r="E63" s="117" t="str">
        <f aca="false">IF(C63="","",IF(E46="Non",0,ROUND(2.56*H26,2)))</f>
        <v/>
      </c>
      <c r="F63" s="117" t="str">
        <f aca="false">IF(D63="","",IF(F46="Non",0,ROUND(2.65*H26,2)))</f>
        <v/>
      </c>
      <c r="G63" s="117" t="str">
        <f aca="false">IF(C63="","",IF(G46="Non",0,ROUND(2.65*H26,2)))</f>
        <v/>
      </c>
      <c r="H63" s="117" t="str">
        <f aca="false">IF(C63="","",IF(H46="Non",0,ROUND(8.45*H26,2)))</f>
        <v/>
      </c>
      <c r="I63" s="117" t="str">
        <f aca="false">IF(C63="","",IF(I46="Non",0,ROUND(23.6*H26,2)))</f>
        <v/>
      </c>
      <c r="J63" s="118" t="n">
        <f aca="false">SUM(D63:I63)</f>
        <v>0</v>
      </c>
      <c r="K63" s="118" t="str">
        <f aca="false">IF(OR(J63="", I26=""),"",J63*I26)</f>
        <v/>
      </c>
      <c r="L63" s="2"/>
      <c r="M63" s="2"/>
      <c r="N63" s="2"/>
      <c r="O63" s="2"/>
      <c r="P63" s="2"/>
      <c r="Q63" s="2"/>
      <c r="R63" s="2"/>
      <c r="AMF63" s="0"/>
      <c r="AMG63" s="0"/>
      <c r="AMH63" s="0"/>
      <c r="AMI63" s="0"/>
    </row>
    <row r="64" customFormat="false" ht="15" hidden="false" customHeight="true" outlineLevel="0" collapsed="false">
      <c r="B64" s="116" t="str">
        <f aca="false">IF(B27="","",B27)</f>
        <v/>
      </c>
      <c r="C64" s="56" t="str">
        <f aca="false">IF(C27="","",C27)</f>
        <v/>
      </c>
      <c r="D64" s="117" t="str">
        <f aca="false">IF(C64="","",IF(D47="Non",0,ROUND(4.01*H27,2)))</f>
        <v/>
      </c>
      <c r="E64" s="117" t="str">
        <f aca="false">IF(C64="","",IF(E47="Non",0,ROUND(2.56*H27,2)))</f>
        <v/>
      </c>
      <c r="F64" s="117" t="str">
        <f aca="false">IF(D64="","",IF(F47="Non",0,ROUND(2.65*H27,2)))</f>
        <v/>
      </c>
      <c r="G64" s="117" t="str">
        <f aca="false">IF(C64="","",IF(G47="Non",0,ROUND(2.65*H27,2)))</f>
        <v/>
      </c>
      <c r="H64" s="117" t="str">
        <f aca="false">IF(C64="","",IF(H47="Non",0,ROUND(8.45*H27,2)))</f>
        <v/>
      </c>
      <c r="I64" s="117" t="str">
        <f aca="false">IF(C64="","",IF(I47="Non",0,ROUND(23.6*H27,2)))</f>
        <v/>
      </c>
      <c r="J64" s="118" t="n">
        <f aca="false">SUM(D64:I64)</f>
        <v>0</v>
      </c>
      <c r="K64" s="118" t="str">
        <f aca="false">IF(OR(J64="", I27=""),"",J64*I27)</f>
        <v/>
      </c>
      <c r="L64" s="2"/>
      <c r="M64" s="2"/>
      <c r="N64" s="2"/>
      <c r="O64" s="2"/>
      <c r="P64" s="2"/>
      <c r="Q64" s="2"/>
      <c r="R64" s="2"/>
      <c r="AMF64" s="0"/>
      <c r="AMG64" s="0"/>
      <c r="AMH64" s="0"/>
      <c r="AMI64" s="0"/>
    </row>
    <row r="65" customFormat="false" ht="15" hidden="false" customHeight="true" outlineLevel="0" collapsed="false">
      <c r="B65" s="116" t="str">
        <f aca="false">IF(B28="","",B28)</f>
        <v/>
      </c>
      <c r="C65" s="56" t="str">
        <f aca="false">IF(C28="","",C28)</f>
        <v/>
      </c>
      <c r="D65" s="117" t="str">
        <f aca="false">IF(C65="","",IF(D48="Non",0,ROUND(4.01*H28,2)))</f>
        <v/>
      </c>
      <c r="E65" s="117" t="str">
        <f aca="false">IF(C65="","",IF(E48="Non",0,ROUND(2.56*H28,2)))</f>
        <v/>
      </c>
      <c r="F65" s="117" t="str">
        <f aca="false">IF(D65="","",IF(F48="Non",0,ROUND(2.65*H28,2)))</f>
        <v/>
      </c>
      <c r="G65" s="117" t="str">
        <f aca="false">IF(C65="","",IF(G48="Non",0,ROUND(2.65*H28,2)))</f>
        <v/>
      </c>
      <c r="H65" s="117" t="str">
        <f aca="false">IF(C65="","",IF(H48="Non",0,ROUND(8.45*H28,2)))</f>
        <v/>
      </c>
      <c r="I65" s="117" t="str">
        <f aca="false">IF(C65="","",IF(I48="Non",0,ROUND(23.6*H28,2)))</f>
        <v/>
      </c>
      <c r="J65" s="118" t="n">
        <f aca="false">SUM(D65:I65)</f>
        <v>0</v>
      </c>
      <c r="K65" s="118" t="str">
        <f aca="false">IF(OR(J65="", I28=""),"",J65*I28)</f>
        <v/>
      </c>
      <c r="L65" s="2"/>
      <c r="M65" s="2"/>
      <c r="N65" s="2"/>
      <c r="O65" s="2"/>
      <c r="P65" s="2"/>
      <c r="Q65" s="2"/>
      <c r="R65" s="2"/>
      <c r="AMF65" s="0"/>
      <c r="AMG65" s="0"/>
      <c r="AMH65" s="0"/>
      <c r="AMI65" s="0"/>
    </row>
    <row r="66" customFormat="false" ht="18" hidden="false" customHeight="true" outlineLevel="0" collapsed="false">
      <c r="B66" s="75" t="s">
        <v>48</v>
      </c>
      <c r="C66" s="76"/>
      <c r="D66" s="77" t="n">
        <f aca="false">SUM(D56:D65)</f>
        <v>0</v>
      </c>
      <c r="E66" s="77" t="n">
        <f aca="false">SUM(E56:E65)</f>
        <v>449.46</v>
      </c>
      <c r="F66" s="77" t="n">
        <f aca="false">SUM(F56:F65)</f>
        <v>465.26</v>
      </c>
      <c r="G66" s="77" t="n">
        <f aca="false">SUM(G56:G65)</f>
        <v>465.26</v>
      </c>
      <c r="H66" s="77" t="n">
        <f aca="false">SUM(H56:H65)</f>
        <v>1483.58</v>
      </c>
      <c r="I66" s="77" t="n">
        <f aca="false">SUM(I56:I65)</f>
        <v>4143.49</v>
      </c>
      <c r="J66" s="77" t="n">
        <f aca="false">SUM(J56:J65)</f>
        <v>7007.05</v>
      </c>
      <c r="K66" s="77" t="n">
        <f aca="false">SUM(K56:K65)</f>
        <v>3503.525</v>
      </c>
      <c r="L66" s="2"/>
      <c r="M66" s="2"/>
      <c r="N66" s="2"/>
      <c r="O66" s="2"/>
      <c r="P66" s="2"/>
      <c r="Q66" s="2"/>
      <c r="R66" s="2"/>
      <c r="AMF66" s="0"/>
      <c r="AMG66" s="0"/>
      <c r="AMH66" s="0"/>
      <c r="AMI66" s="0"/>
    </row>
    <row r="67" s="2" customFormat="true" ht="15" hidden="false" customHeight="true" outlineLevel="0" collapsed="false">
      <c r="AMJ67" s="0"/>
    </row>
    <row r="68" s="2" customFormat="true" ht="15" hidden="false" customHeight="true" outlineLevel="0" collapsed="false">
      <c r="AMJ68" s="0"/>
    </row>
    <row r="69" s="2" customFormat="true" ht="12.8" hidden="false" customHeight="false" outlineLevel="0" collapsed="false">
      <c r="AMJ69" s="0"/>
    </row>
    <row r="70" s="2" customFormat="true" ht="15" hidden="false" customHeight="false" outlineLevel="0" collapsed="false">
      <c r="B70" s="15" t="s">
        <v>49</v>
      </c>
      <c r="AMJ70" s="0"/>
    </row>
    <row r="71" s="2" customFormat="true" ht="13.8" hidden="false" customHeight="false" outlineLevel="0" collapsed="false">
      <c r="F71" s="79" t="s">
        <v>52</v>
      </c>
      <c r="O71" s="79"/>
      <c r="P71" s="79"/>
      <c r="Q71" s="79"/>
      <c r="R71" s="79"/>
      <c r="AMJ71" s="0"/>
    </row>
    <row r="72" s="2" customFormat="true" ht="18.75" hidden="false" customHeight="true" outlineLevel="0" collapsed="false">
      <c r="B72" s="80" t="s">
        <v>84</v>
      </c>
      <c r="C72" s="80" t="s">
        <v>85</v>
      </c>
      <c r="F72" s="79" t="s">
        <v>54</v>
      </c>
      <c r="O72" s="79"/>
      <c r="P72" s="79"/>
      <c r="Q72" s="79"/>
      <c r="R72" s="79"/>
      <c r="AMJ72" s="0"/>
    </row>
    <row r="73" s="2" customFormat="true" ht="49.95" hidden="false" customHeight="false" outlineLevel="0" collapsed="false">
      <c r="B73" s="22" t="s">
        <v>53</v>
      </c>
      <c r="C73" s="80"/>
      <c r="F73" s="79"/>
      <c r="G73" s="79"/>
      <c r="O73" s="79"/>
      <c r="P73" s="79"/>
      <c r="Q73" s="79"/>
      <c r="R73" s="79"/>
      <c r="AMJ73" s="0"/>
    </row>
    <row r="74" s="2" customFormat="true" ht="17.35" hidden="false" customHeight="false" outlineLevel="0" collapsed="false">
      <c r="B74" s="119" t="n">
        <v>1</v>
      </c>
      <c r="C74" s="82" t="n">
        <f aca="false">IF(B74="","",(B74*$K$66))</f>
        <v>3503.525</v>
      </c>
      <c r="F74" s="79" t="s">
        <v>86</v>
      </c>
      <c r="O74" s="79"/>
      <c r="P74" s="79"/>
      <c r="Q74" s="79"/>
      <c r="R74" s="79"/>
      <c r="AMJ74" s="0"/>
    </row>
    <row r="75" s="2" customFormat="true" ht="13.8" hidden="false" customHeight="false" outlineLevel="0" collapsed="false">
      <c r="I75" s="79"/>
      <c r="J75" s="79"/>
      <c r="O75" s="1"/>
      <c r="P75" s="1"/>
      <c r="Q75" s="1"/>
      <c r="R75" s="1"/>
      <c r="AMJ75" s="0"/>
    </row>
    <row r="76" s="2" customFormat="true" ht="12.8" hidden="false" customHeight="false" outlineLevel="0" collapsed="false">
      <c r="O76" s="1"/>
      <c r="P76" s="1"/>
      <c r="Q76" s="1"/>
      <c r="R76" s="1"/>
      <c r="AMJ76" s="0"/>
    </row>
    <row r="77" s="2" customFormat="true" ht="12.8" hidden="false" customHeight="false" outlineLevel="0" collapsed="false">
      <c r="O77" s="1"/>
      <c r="P77" s="1"/>
      <c r="Q77" s="1"/>
      <c r="R77" s="1"/>
      <c r="AMJ77" s="0"/>
    </row>
    <row r="78" s="2" customFormat="true" ht="12.8" hidden="false" customHeight="false" outlineLevel="0" collapsed="false">
      <c r="O78" s="1"/>
      <c r="P78" s="1"/>
      <c r="Q78" s="1"/>
      <c r="R78" s="1"/>
      <c r="AMJ78" s="0"/>
    </row>
    <row r="79" s="2" customFormat="true" ht="12.8" hidden="false" customHeight="false" outlineLevel="0" collapsed="false">
      <c r="O79" s="1"/>
      <c r="P79" s="1"/>
      <c r="Q79" s="1"/>
      <c r="R79" s="1"/>
      <c r="AMJ79" s="0"/>
    </row>
    <row r="80" s="2" customFormat="true" ht="12.8" hidden="false" customHeight="false" outlineLevel="0" collapsed="false">
      <c r="O80" s="1"/>
      <c r="P80" s="1"/>
      <c r="Q80" s="1"/>
      <c r="R80" s="1"/>
      <c r="AMJ80" s="0"/>
    </row>
    <row r="81" s="2" customFormat="true" ht="12.8" hidden="false" customHeight="false" outlineLevel="0" collapsed="false">
      <c r="O81" s="1"/>
      <c r="P81" s="1"/>
      <c r="Q81" s="1"/>
      <c r="R81" s="1"/>
      <c r="AMJ81" s="0"/>
    </row>
    <row r="82" customFormat="false" ht="12.8" hidden="false" customHeight="false" outlineLevel="0" collapsed="false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customFormat="false" ht="12.8" hidden="false" customHeight="false" outlineLevel="0" collapsed="false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customFormat="false" ht="12.8" hidden="false" customHeight="false" outlineLevel="0" collapsed="false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customFormat="false" ht="12.8" hidden="false" customHeight="false" outlineLevel="0" collapsed="false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customFormat="false" ht="12.8" hidden="false" customHeight="false" outlineLevel="0" collapsed="false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customFormat="false" ht="12.8" hidden="false" customHeight="false" outlineLevel="0" collapsed="false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customFormat="false" ht="12.8" hidden="false" customHeight="false" outlineLevel="0" collapsed="false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customFormat="false" ht="12.8" hidden="false" customHeight="false" outlineLevel="0" collapsed="false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customFormat="false" ht="12.8" hidden="false" customHeight="false" outlineLevel="0" collapsed="false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customFormat="false" ht="12.8" hidden="false" customHeight="false" outlineLevel="0" collapsed="false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customFormat="false" ht="12.8" hidden="false" customHeight="false" outlineLevel="0" collapsed="false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customFormat="false" ht="12.8" hidden="false" customHeight="false" outlineLevel="0" collapsed="false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customFormat="false" ht="12.8" hidden="false" customHeight="false" outlineLevel="0" collapsed="false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customFormat="false" ht="12.8" hidden="false" customHeight="false" outlineLevel="0" collapsed="false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customFormat="false" ht="12.8" hidden="false" customHeight="false" outlineLevel="0" collapsed="false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customFormat="false" ht="12.8" hidden="false" customHeight="false" outlineLevel="0" collapsed="false">
      <c r="B97" s="2"/>
      <c r="C97" s="2"/>
      <c r="D97" s="2"/>
      <c r="E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customFormat="false" ht="12.8" hidden="false" customHeight="false" outlineLevel="0" collapsed="false">
      <c r="B98" s="2"/>
      <c r="C98" s="2"/>
      <c r="D98" s="2"/>
      <c r="E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customFormat="false" ht="12.8" hidden="false" customHeight="false" outlineLevel="0" collapsed="false">
      <c r="B99" s="2"/>
      <c r="C99" s="2"/>
      <c r="D99" s="2"/>
      <c r="E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customFormat="false" ht="12.8" hidden="false" customHeight="false" outlineLevel="0" collapsed="false">
      <c r="B100" s="2"/>
      <c r="C100" s="2"/>
      <c r="D100" s="2"/>
      <c r="E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customFormat="false" ht="12.8" hidden="false" customHeight="false" outlineLevel="0" collapsed="false">
      <c r="B101" s="2"/>
      <c r="C101" s="2"/>
      <c r="D101" s="2"/>
      <c r="E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customFormat="false" ht="12.8" hidden="false" customHeight="false" outlineLevel="0" collapsed="false">
      <c r="B102" s="2"/>
      <c r="C102" s="2"/>
      <c r="D102" s="2"/>
      <c r="E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customFormat="false" ht="12.8" hidden="false" customHeight="false" outlineLevel="0" collapsed="false">
      <c r="B103" s="2"/>
      <c r="C103" s="2"/>
      <c r="D103" s="2"/>
      <c r="E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customFormat="false" ht="12.8" hidden="false" customHeight="false" outlineLevel="0" collapsed="false">
      <c r="B104" s="2"/>
      <c r="C104" s="2"/>
      <c r="D104" s="2"/>
      <c r="E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</sheetData>
  <sheetProtection sheet="true" objects="true" scenarios="true"/>
  <mergeCells count="17">
    <mergeCell ref="B1:K1"/>
    <mergeCell ref="B2:I2"/>
    <mergeCell ref="B4:J5"/>
    <mergeCell ref="C7:F7"/>
    <mergeCell ref="B17:C17"/>
    <mergeCell ref="D17:I17"/>
    <mergeCell ref="B37:C37"/>
    <mergeCell ref="B54:C54"/>
    <mergeCell ref="D54:D55"/>
    <mergeCell ref="E54:E55"/>
    <mergeCell ref="F54:F55"/>
    <mergeCell ref="G54:G55"/>
    <mergeCell ref="H54:H55"/>
    <mergeCell ref="I54:I55"/>
    <mergeCell ref="J54:J55"/>
    <mergeCell ref="K54:K55"/>
    <mergeCell ref="C72:C73"/>
  </mergeCells>
  <dataValidations count="1">
    <dataValidation allowBlank="true" operator="equal" showDropDown="false" showErrorMessage="true" showInputMessage="true" sqref="D39:I48" type="list">
      <formula1>"Oui,Non"</formula1>
      <formula2>0</formula2>
    </dataValidation>
  </dataValidations>
  <printOptions headings="false" gridLines="false" gridLinesSet="true" horizontalCentered="false" verticalCentered="false"/>
  <pageMargins left="0.827083333333333" right="1.0236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2" zoomScaleNormal="72" zoomScalePageLayoutView="100" workbookViewId="0">
      <selection pane="topLeft" activeCell="B7" activeCellId="0" sqref="B7"/>
    </sheetView>
  </sheetViews>
  <sheetFormatPr defaultRowHeight="13.8"/>
  <cols>
    <col collapsed="false" hidden="false" max="1" min="1" style="0" width="17.7908163265306"/>
    <col collapsed="false" hidden="false" max="6" min="2" style="0" width="11.5204081632653"/>
    <col collapsed="false" hidden="false" max="7" min="7" style="0" width="46.5204081632653"/>
    <col collapsed="false" hidden="false" max="8" min="8" style="0" width="16.8010204081633"/>
    <col collapsed="false" hidden="false" max="1025" min="9" style="0" width="11.5204081632653"/>
  </cols>
  <sheetData>
    <row r="1" customFormat="false" ht="26.45" hidden="false" customHeight="true" outlineLevel="0" collapsed="false">
      <c r="A1" s="120" t="s">
        <v>87</v>
      </c>
      <c r="B1" s="120"/>
      <c r="C1" s="120"/>
      <c r="D1" s="120"/>
      <c r="E1" s="120"/>
      <c r="F1" s="120"/>
      <c r="G1" s="120"/>
      <c r="H1" s="120"/>
    </row>
    <row r="3" customFormat="false" ht="26.45" hidden="false" customHeight="true" outlineLevel="0" collapsed="false">
      <c r="A3" s="121"/>
      <c r="B3" s="122" t="s">
        <v>88</v>
      </c>
      <c r="C3" s="122"/>
      <c r="D3" s="122"/>
      <c r="E3" s="122"/>
      <c r="F3" s="122"/>
      <c r="G3" s="122"/>
      <c r="H3" s="123" t="s">
        <v>89</v>
      </c>
    </row>
    <row r="4" customFormat="false" ht="26.45" hidden="false" customHeight="true" outlineLevel="0" collapsed="false">
      <c r="A4" s="124" t="s">
        <v>90</v>
      </c>
      <c r="B4" s="125" t="s">
        <v>91</v>
      </c>
      <c r="C4" s="125"/>
      <c r="D4" s="125"/>
      <c r="E4" s="125"/>
      <c r="F4" s="125"/>
      <c r="G4" s="125"/>
      <c r="H4" s="126" t="n">
        <v>8.41</v>
      </c>
    </row>
    <row r="5" customFormat="false" ht="25.35" hidden="false" customHeight="true" outlineLevel="0" collapsed="false">
      <c r="A5" s="124" t="s">
        <v>92</v>
      </c>
      <c r="B5" s="125" t="s">
        <v>93</v>
      </c>
      <c r="C5" s="125"/>
      <c r="D5" s="125"/>
      <c r="E5" s="125"/>
      <c r="F5" s="125"/>
      <c r="G5" s="125"/>
      <c r="H5" s="126" t="n">
        <v>10.04</v>
      </c>
    </row>
    <row r="6" customFormat="false" ht="30.55" hidden="false" customHeight="true" outlineLevel="0" collapsed="false">
      <c r="A6" s="124" t="s">
        <v>94</v>
      </c>
      <c r="B6" s="125" t="s">
        <v>95</v>
      </c>
      <c r="C6" s="125"/>
      <c r="D6" s="125"/>
      <c r="E6" s="125"/>
      <c r="F6" s="125"/>
      <c r="G6" s="125"/>
      <c r="H6" s="126" t="n">
        <v>10.14</v>
      </c>
    </row>
    <row r="7" customFormat="false" ht="30.55" hidden="false" customHeight="true" outlineLevel="0" collapsed="false">
      <c r="A7" s="124" t="s">
        <v>96</v>
      </c>
      <c r="B7" s="125" t="s">
        <v>97</v>
      </c>
      <c r="C7" s="125"/>
      <c r="D7" s="125"/>
      <c r="E7" s="125"/>
      <c r="F7" s="125"/>
      <c r="G7" s="125"/>
      <c r="H7" s="126" t="n">
        <v>10.94</v>
      </c>
      <c r="J7" s="127"/>
    </row>
    <row r="8" customFormat="false" ht="26.85" hidden="false" customHeight="true" outlineLevel="0" collapsed="false">
      <c r="A8" s="124" t="s">
        <v>98</v>
      </c>
      <c r="B8" s="125" t="s">
        <v>99</v>
      </c>
      <c r="C8" s="125"/>
      <c r="D8" s="125"/>
      <c r="E8" s="125"/>
      <c r="F8" s="125"/>
      <c r="G8" s="125"/>
      <c r="H8" s="126" t="n">
        <v>13.94</v>
      </c>
      <c r="J8" s="128"/>
    </row>
    <row r="9" customFormat="false" ht="27.6" hidden="false" customHeight="true" outlineLevel="0" collapsed="false">
      <c r="A9" s="124" t="s">
        <v>100</v>
      </c>
      <c r="B9" s="129" t="s">
        <v>101</v>
      </c>
      <c r="C9" s="129"/>
      <c r="D9" s="129"/>
      <c r="E9" s="129"/>
      <c r="F9" s="129"/>
      <c r="G9" s="129"/>
      <c r="H9" s="130" t="n">
        <v>13.29</v>
      </c>
    </row>
    <row r="10" customFormat="false" ht="26.6" hidden="false" customHeight="true" outlineLevel="0" collapsed="false">
      <c r="A10" s="124" t="s">
        <v>102</v>
      </c>
      <c r="B10" s="131" t="s">
        <v>103</v>
      </c>
      <c r="C10" s="131"/>
      <c r="D10" s="131"/>
      <c r="E10" s="131"/>
      <c r="F10" s="131"/>
      <c r="G10" s="131"/>
      <c r="H10" s="132" t="n">
        <v>13.39</v>
      </c>
    </row>
    <row r="11" customFormat="false" ht="20.7" hidden="false" customHeight="true" outlineLevel="0" collapsed="false">
      <c r="A11" s="124" t="s">
        <v>104</v>
      </c>
      <c r="B11" s="131" t="s">
        <v>105</v>
      </c>
      <c r="C11" s="131"/>
      <c r="D11" s="131"/>
      <c r="E11" s="131"/>
      <c r="F11" s="131"/>
      <c r="G11" s="131"/>
      <c r="H11" s="132" t="n">
        <v>13.52</v>
      </c>
    </row>
    <row r="12" customFormat="false" ht="23.65" hidden="false" customHeight="true" outlineLevel="0" collapsed="false">
      <c r="A12" s="124" t="s">
        <v>106</v>
      </c>
      <c r="B12" s="131" t="s">
        <v>107</v>
      </c>
      <c r="C12" s="131"/>
      <c r="D12" s="131"/>
      <c r="E12" s="131"/>
      <c r="F12" s="131"/>
      <c r="G12" s="131"/>
      <c r="H12" s="132" t="n">
        <v>11.34</v>
      </c>
    </row>
    <row r="13" customFormat="false" ht="34.5" hidden="false" customHeight="true" outlineLevel="0" collapsed="false">
      <c r="A13" s="124" t="s">
        <v>108</v>
      </c>
      <c r="B13" s="131" t="s">
        <v>109</v>
      </c>
      <c r="C13" s="131"/>
      <c r="D13" s="131"/>
      <c r="E13" s="131"/>
      <c r="F13" s="131"/>
      <c r="G13" s="131"/>
      <c r="H13" s="132" t="n">
        <v>17.09</v>
      </c>
    </row>
    <row r="14" customFormat="false" ht="34.5" hidden="false" customHeight="true" outlineLevel="0" collapsed="false">
      <c r="A14" s="124" t="s">
        <v>110</v>
      </c>
      <c r="B14" s="131" t="s">
        <v>111</v>
      </c>
      <c r="C14" s="131"/>
      <c r="D14" s="131"/>
      <c r="E14" s="131"/>
      <c r="F14" s="131"/>
      <c r="G14" s="131"/>
      <c r="H14" s="132" t="n">
        <v>17.22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13">
    <mergeCell ref="A1:H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962</TotalTime>
  <Application>LibreOffice/5.2.2.2$Windows_X86_64 LibreOffice_project/8f96e87c890bf8fa77463cd4b640a2312823f3ad</Applicat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2021-04-30T16:40:08Z</dcterms:created>
  <dc:creator>Laetitia GHISALBERTI</dc:creator>
  <dc:description/>
  <dc:language>fr-FR</dc:language>
  <cp:lastModifiedBy/>
  <dcterms:modified xsi:type="dcterms:W3CDTF">2021-12-27T16:40:01Z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l'Agriculture et de l'Alimentation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